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J:\BK 9-Verfahren\Festlegungverfahren u.ä\2023\BK9-23_610 (REGENT 2026)\7 - Konsultation\"/>
    </mc:Choice>
  </mc:AlternateContent>
  <bookViews>
    <workbookView xWindow="-120" yWindow="-120" windowWidth="24240" windowHeight="13020"/>
  </bookViews>
  <sheets>
    <sheet name="Anlage 1" sheetId="7" r:id="rId1"/>
    <sheet name="Anlage 2" sheetId="8" r:id="rId2"/>
    <sheet name="Anlage 3" sheetId="9" r:id="rId3"/>
    <sheet name="Anlage 4" sheetId="10" r:id="rId4"/>
    <sheet name="Anlage 5" sheetId="11" r:id="rId5"/>
    <sheet name="Anlage 6" sheetId="12" r:id="rId6"/>
  </sheets>
  <externalReferences>
    <externalReference r:id="rId7"/>
  </externalReferences>
  <definedNames>
    <definedName name="_xlnm._FilterDatabase" localSheetId="2" hidden="1">'Anlage 3'!$B$6:$H$1241</definedName>
    <definedName name="A_TN_ID" localSheetId="5">#REF!</definedName>
    <definedName name="A_TN_ID">#REF!</definedName>
    <definedName name="ASP_E" localSheetId="5">#REF!</definedName>
    <definedName name="ASP_E">#REF!</definedName>
    <definedName name="ASP_ID" localSheetId="5">#REF!</definedName>
    <definedName name="ASP_ID">#REF!</definedName>
    <definedName name="_xlnm.Print_Area" localSheetId="0">'Anlage 1'!$B$1:$E$22</definedName>
    <definedName name="_xlnm.Print_Area" localSheetId="1">'Anlage 2'!$B$1:$M$25</definedName>
    <definedName name="_xlnm.Print_Area" localSheetId="2">'Anlage 3'!$B$1:$H$1292</definedName>
    <definedName name="_xlnm.Print_Area" localSheetId="3">'Anlage 4'!$B$1:$G$421</definedName>
    <definedName name="_xlnm.Print_Area" localSheetId="4">'Anlage 5'!$B$1:$E$7</definedName>
    <definedName name="_xlnm.Print_Area" localSheetId="5">'Anlage 6'!$B$1:$H$32</definedName>
    <definedName name="_xlnm.Print_Titles" localSheetId="2">'Anlage 3'!$5:$6</definedName>
    <definedName name="_xlnm.Print_Titles" localSheetId="3">'Anlage 4'!$1:$4</definedName>
    <definedName name="E_TN_ID" localSheetId="5">#REF!</definedName>
    <definedName name="E_TN_ID">#REF!</definedName>
    <definedName name="ESP_E" localSheetId="5">#REF!</definedName>
    <definedName name="ESP_E">#REF!</definedName>
    <definedName name="ESP_ID" localSheetId="5">#REF!</definedName>
    <definedName name="ESP_ID">#REF!</definedName>
    <definedName name="RLM_Arbeit">[1]E2_1_Verteilnetzentgelte!$C$38:$G$62</definedName>
    <definedName name="RLM_Leistung">[1]E2_1_Verteilnetzentgelte!$C$68:$G$92</definedName>
    <definedName name="SLP">[1]E2_1_Verteilnetzentgelte!$C$7:$G$32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8" l="1"/>
  <c r="B3" i="9"/>
  <c r="B2" i="8"/>
  <c r="B2" i="9"/>
  <c r="B3" i="10"/>
  <c r="B2" i="10"/>
  <c r="L17" i="8"/>
  <c r="I17" i="8"/>
  <c r="L18" i="8"/>
  <c r="F6" i="12" l="1"/>
  <c r="F7" i="12"/>
  <c r="F8" i="12"/>
  <c r="E7" i="11" l="1"/>
  <c r="F22" i="8" l="1"/>
  <c r="E22" i="8"/>
  <c r="F17" i="8"/>
  <c r="F20" i="8"/>
  <c r="E20" i="8"/>
  <c r="E18" i="8"/>
  <c r="H22" i="8"/>
  <c r="G22" i="8"/>
  <c r="H20" i="8"/>
  <c r="G20" i="8"/>
  <c r="G18" i="8"/>
  <c r="F18" i="8"/>
  <c r="H18" i="8"/>
  <c r="H15" i="12" l="1"/>
  <c r="F13" i="8" l="1"/>
  <c r="F8" i="8"/>
  <c r="F31" i="12"/>
  <c r="F28" i="12"/>
  <c r="F20" i="12"/>
  <c r="F23" i="12"/>
  <c r="F21" i="12"/>
  <c r="F16" i="12"/>
  <c r="F13" i="12"/>
  <c r="F14" i="12"/>
  <c r="F10" i="12"/>
  <c r="H28" i="12" l="1"/>
  <c r="H21" i="12"/>
  <c r="H14" i="12"/>
  <c r="H13" i="12"/>
  <c r="H6" i="12"/>
  <c r="H1" i="12" l="1"/>
  <c r="B2" i="12"/>
  <c r="B3" i="12"/>
  <c r="H7" i="12"/>
  <c r="H8" i="12"/>
  <c r="H9" i="12"/>
  <c r="H10" i="12"/>
  <c r="F11" i="12"/>
  <c r="H11" i="12"/>
  <c r="H12" i="12"/>
  <c r="H16" i="12"/>
  <c r="F17" i="12"/>
  <c r="H17" i="12"/>
  <c r="F18" i="12"/>
  <c r="H18" i="12"/>
  <c r="H19" i="12"/>
  <c r="H20" i="12"/>
  <c r="H22" i="12"/>
  <c r="H23" i="12"/>
  <c r="F24" i="12"/>
  <c r="H24" i="12"/>
  <c r="F25" i="12"/>
  <c r="H25" i="12"/>
  <c r="H26" i="12"/>
  <c r="F27" i="12"/>
  <c r="H27" i="12"/>
  <c r="F29" i="12"/>
  <c r="H29" i="12"/>
  <c r="H30" i="12"/>
  <c r="H31" i="12"/>
  <c r="H32" i="12"/>
  <c r="E1" i="11"/>
  <c r="B2" i="11"/>
  <c r="B3" i="11"/>
  <c r="G1" i="10"/>
  <c r="H1" i="9"/>
  <c r="M1" i="8"/>
  <c r="F6" i="8"/>
  <c r="D6" i="7"/>
  <c r="F7" i="8"/>
  <c r="F9" i="8"/>
  <c r="F12" i="8"/>
  <c r="F14" i="8"/>
  <c r="F15" i="8"/>
  <c r="I23" i="8"/>
  <c r="J23" i="8"/>
  <c r="I24" i="8"/>
  <c r="J24" i="8"/>
  <c r="J25" i="8" l="1"/>
  <c r="I25" i="8"/>
  <c r="D18" i="7" l="1"/>
  <c r="L20" i="8" l="1"/>
  <c r="L22" i="8"/>
  <c r="K6" i="8"/>
  <c r="M8" i="8"/>
  <c r="K8" i="8"/>
  <c r="M7" i="8"/>
  <c r="K7" i="8"/>
  <c r="M14" i="8"/>
  <c r="M12" i="8"/>
  <c r="K12" i="8"/>
  <c r="K9" i="8"/>
  <c r="K13" i="8"/>
  <c r="M9" i="8"/>
  <c r="K15" i="8"/>
  <c r="M13" i="8"/>
  <c r="K14" i="8"/>
  <c r="M15" i="8"/>
  <c r="M6" i="8"/>
  <c r="I13" i="8"/>
  <c r="I6" i="8"/>
  <c r="I8" i="8" l="1"/>
  <c r="I9" i="8"/>
  <c r="I15" i="8"/>
  <c r="I10" i="8"/>
  <c r="I11" i="8"/>
  <c r="I12" i="8"/>
  <c r="I14" i="8"/>
  <c r="I7" i="8"/>
  <c r="D12" i="7" l="1"/>
  <c r="E19" i="8"/>
  <c r="E23" i="8" s="1"/>
  <c r="M23" i="8"/>
  <c r="F19" i="8"/>
  <c r="L19" i="8"/>
  <c r="L23" i="8" s="1"/>
  <c r="F21" i="8"/>
  <c r="L21" i="8"/>
  <c r="L24" i="8" s="1"/>
  <c r="M24" i="8"/>
  <c r="E21" i="8"/>
  <c r="E24" i="8" s="1"/>
  <c r="G19" i="8"/>
  <c r="G23" i="8" s="1"/>
  <c r="H19" i="8"/>
  <c r="H23" i="8" s="1"/>
  <c r="H21" i="8"/>
  <c r="H24" i="8" s="1"/>
  <c r="G21" i="8"/>
  <c r="G24" i="8" s="1"/>
  <c r="D17" i="7" l="1"/>
  <c r="D16" i="7"/>
  <c r="M25" i="8"/>
  <c r="L25" i="8"/>
  <c r="G25" i="8"/>
  <c r="H25" i="8"/>
  <c r="F24" i="8"/>
  <c r="E25" i="8"/>
  <c r="F23" i="8"/>
  <c r="D10" i="7"/>
  <c r="D8" i="7"/>
  <c r="D15" i="7"/>
  <c r="D14" i="7"/>
  <c r="J17" i="8" l="1"/>
  <c r="M17" i="8"/>
  <c r="G6" i="9"/>
  <c r="F25" i="8"/>
  <c r="L5" i="8"/>
  <c r="D9" i="7"/>
</calcChain>
</file>

<file path=xl/sharedStrings.xml><?xml version="1.0" encoding="utf-8"?>
<sst xmlns="http://schemas.openxmlformats.org/spreadsheetml/2006/main" count="5837" uniqueCount="1386">
  <si>
    <t>kWh/h/a</t>
  </si>
  <si>
    <t>%</t>
  </si>
  <si>
    <t>€</t>
  </si>
  <si>
    <t>€ pro kWh/h/a</t>
  </si>
  <si>
    <t xml:space="preserve">Art. 26 (1) d) NC TAR, Art. 30 (2) a) i) NC TAR </t>
  </si>
  <si>
    <t>davon Messstellenbetrieb und Messung an Ausspeisepunkten zu nachgelagerten Verteilnetzen
of which meter operation and metering at exit points to distribution networks</t>
  </si>
  <si>
    <t>Art. 26 (1) c) ii) Nr. 2 NC TAR</t>
  </si>
  <si>
    <t>davon Messstellenbetrieb und Messung an Ausspeisepunkten zu Letztverbrauchern
of which meter operation and metering at exit points to end user connections</t>
  </si>
  <si>
    <t>Anteil der Zielerlöse, die Prognosen zufolge durch Systemdienstleistungsentgelte erzielt werden
Share of the allowed revenue forecasted to be recovered from non-transmission service tariffs</t>
  </si>
  <si>
    <t>Systemübergreifende Netznutzung
Cross-system network use</t>
  </si>
  <si>
    <t>Art. 26 (1) b) NC TAR, Art. 30 (1) b) v) (3) NC TAR</t>
  </si>
  <si>
    <t>Systeminterne Netznutzung
Intra-system network use</t>
  </si>
  <si>
    <t>Entry-Exit-Split, Hier: Exit
Entry-exit split, here: Exit</t>
  </si>
  <si>
    <t>Entry-Exit-Split, Hier: Entry
Entry-exit split, here: Entry</t>
  </si>
  <si>
    <t>Art. 26 (1) b) NC TAR, Art. 30 (1) b) v) (2) NC TAR</t>
  </si>
  <si>
    <t>100 / 0</t>
  </si>
  <si>
    <t>Kapazitäts-/Arbeitsaufteilung
Capacity-commodity split</t>
  </si>
  <si>
    <t>Art. 26 (1) b) NC TAR, Art. 30 (1) b) v) (1) NC TAR</t>
  </si>
  <si>
    <t>Davon Erlöse aus Fernleitungsdienstleistungen
Of which transmission sercices revenues</t>
  </si>
  <si>
    <t>Art. 26 (1) b) NC TAR, Art. 30 (1) b) iv) NC TAR</t>
  </si>
  <si>
    <t>Zulässige Erlöse der Fernleitungsnetzbetreiber des Marktgebietes
Allowed revenues of the transmission system operators of the entry-exit system</t>
  </si>
  <si>
    <t>Art. 26 (1) b) NC TAR, Art. 30 (1) b) i) NC TAR</t>
  </si>
  <si>
    <t>Indikativer Referenzpreis nach Anpassung gemäß Art. 6 (4) c) NC TAR
Indicative reference price after rescaling according to Art. 6 (4) c) NC TAR</t>
  </si>
  <si>
    <t>-</t>
  </si>
  <si>
    <t>Anpassungsfaktor gemäß Art. 6 (4) c) NC TAR
Rescaling factor according to Art. 6 (4) c) NC TAR</t>
  </si>
  <si>
    <t>Indikativer Referenzpreis vor Anpassung gemäß Art. 6 (4) c) NC TAR
Indicative reference price before rescaling according to Art. 6 (4) c) NC TAR</t>
  </si>
  <si>
    <t>Art. 26 (1) a) iii) NC TAR, Art. 6 (4) c) NC TAR</t>
  </si>
  <si>
    <t>Speicherrabatte
Discount for storage</t>
  </si>
  <si>
    <t>Art. 26 (1) a) ii) NC TAR, Art. 9 (1) NC TAR</t>
  </si>
  <si>
    <t>Prognostizierte kontrahierte Kapazität
Forecasted contracted capacity</t>
  </si>
  <si>
    <t>Art. 26 (1) a) i) NC TAR, Art. 30 (1) a) ii) NC TAR</t>
  </si>
  <si>
    <t>Einheit / Prozent
Unit / Percentage</t>
  </si>
  <si>
    <t>Wert
Value</t>
  </si>
  <si>
    <t>Beschreibung
Description</t>
  </si>
  <si>
    <t>Rechtsnorm der Verordnung (EU) 2017/460 ("NC TAR")
Article of Regulation (EU) 2017/460 ("NC TAR")</t>
  </si>
  <si>
    <t>All information comprise indicative, non-binding forecasts for a periode of 12 months.</t>
  </si>
  <si>
    <t>Sämtliche Angaben sind indikative, unverbindliche Prognosen für einen Zeitraum von 12 Monaten.</t>
  </si>
  <si>
    <t>BK9-23/610</t>
  </si>
  <si>
    <t>Comp cap</t>
  </si>
  <si>
    <t>Ratio cross cap</t>
  </si>
  <si>
    <t>Ratio intra cap</t>
  </si>
  <si>
    <t>Driver cross cap</t>
  </si>
  <si>
    <t>Revenue cross cap</t>
  </si>
  <si>
    <t>Driver intra cap</t>
  </si>
  <si>
    <t>Revenue intra cap</t>
  </si>
  <si>
    <t>Briefmarke
Exit-Speicher systemübergreifend
Postage stamp
Exit to storage cross-system</t>
  </si>
  <si>
    <t>Briefmarke
Exit-Speicher 50/50
Postage stamp
Exit to storage 50/50</t>
  </si>
  <si>
    <t>Briefmarke
Exit-Speicher systemintern
Postage stamp
Exit to storage intra-system</t>
  </si>
  <si>
    <t>Art. 5 (5) NC TAR 
Bestandteile der Bewertung
Components of the assessment</t>
  </si>
  <si>
    <t>NAP (Lv)</t>
  </si>
  <si>
    <t>Exit</t>
  </si>
  <si>
    <t>NAP (Sp)</t>
  </si>
  <si>
    <t>NKP (iB)</t>
  </si>
  <si>
    <t>NKP (GÜP)</t>
  </si>
  <si>
    <t>NAP (PtG)</t>
  </si>
  <si>
    <t>Entry</t>
  </si>
  <si>
    <t>NAP (Bio)</t>
  </si>
  <si>
    <t>NAP (Erzeugung)</t>
  </si>
  <si>
    <t xml:space="preserve">Art. 26 (1) a) iv) NC TAR, Art. 5 NC TAR
Entry:
• NKP (GÜP) – Grenzübergangspunkt
• NKP (MÜP) – Marktgebietsübergangspunkt
• NAP (Ez) – Anschluss inländischer Erzeugungsanlagen
• NAP (Sp) – Speicher
• NAP (Bio) – Biogaseinspeisung
• NAP (LNG) – Flüssigerdgas
Folgende Arten des Exits können ausgewählt werden:
• NKP (GÜP) – Grenzübergangspunkt
• NKP (MÜP) – Marktgebietsübergangspunkt
• NAP (iB) – interne Bestellung eines nachgelagerten Verteilernetzbetreibers
• NAP (Sp) – Speicher
• NAP (Lv) – Anschluss eines Letztverbrauchers
</t>
  </si>
  <si>
    <t>Preisdifferenz zwischen dem Preis bei kapazitätsgewichteter Distanz mit einem Entry-Exit-Split von 37/63 sowie der Briefmarke (jeweils nach Anpassung
gemäß Art. 6 (4) c) NC TAR)
Price difference between the capacity weighted distance with an entry-exit-split of 37/63 and the postage stamp (in each case after rescaling in accordance with Article 6(4)(c) NC TAR)</t>
  </si>
  <si>
    <t>Preisdifferenz zwischen dem Preis bei kapazitätsgewichteter Distanz mit einem Entry-Exit-Split von 50/50 sowie der Briefmarke (jeweils nach Anpassung
gemäß Art. 6 (4) c) NC TAR)
Price difference between the capacity weighted distance with an entry-exit-split of 50/50 and the postage stamp (in each case after rescaling in accordance with Article 6(4)(c) NC TAR)</t>
  </si>
  <si>
    <t>Erlöse aus Fernleitungsdienstleistungen
Transmission service revenues</t>
  </si>
  <si>
    <t>Prognostizierte kontrahierte angepasste Kapazität
gemäß Art. 6 (4) c) NC TAR 
Forecasted contracted rescaled capacity inaccordance with
Article 6 (4) c) NC TAR</t>
  </si>
  <si>
    <t>Prognostizierte kontrahierte Kapazität
Forecasted contracted capacity</t>
  </si>
  <si>
    <t>Technische Kapazität
Technical capacity</t>
  </si>
  <si>
    <t>Art des Punktes
Type of point</t>
  </si>
  <si>
    <t>Flussrichtung
Flow direction</t>
  </si>
  <si>
    <t>Anlage 2 / Annex 2</t>
  </si>
  <si>
    <t>Thyssengas GmbH</t>
  </si>
  <si>
    <t>Wuppertal I - WSW Netz GmbH</t>
  </si>
  <si>
    <t>Wettringen - Westnetz GmbH</t>
  </si>
  <si>
    <t>Wesel - Stadtwerke Wesel GmbH</t>
  </si>
  <si>
    <t>Werne - Westnetz GmbH</t>
  </si>
  <si>
    <t>Werl - Stadtwerke Werl GmbH</t>
  </si>
  <si>
    <t>Welver - Westnetz GmbH</t>
  </si>
  <si>
    <t>Warstein - Westnetz GmbH</t>
  </si>
  <si>
    <t>Warendorf - WEV Warendorfer Energieversorgung GmbH</t>
  </si>
  <si>
    <t>Waltrop - Westnetz GmbH</t>
  </si>
  <si>
    <t>Wadersloh - Westnetz GmbH</t>
  </si>
  <si>
    <t>Vreden - SVS-Versorgungsbetriebe GmbH</t>
  </si>
  <si>
    <t>Velbert I - Stadtwerke Velbert GmbH</t>
  </si>
  <si>
    <t>Unna - Stadtwerke Unna GmbH</t>
  </si>
  <si>
    <t>Sundern I - Westnetz GmbH</t>
  </si>
  <si>
    <t>Sundern - II (Hövel) - Westnetz GmbH</t>
  </si>
  <si>
    <t>Südlohn - SVS-Versorgungsbetriebe GmbH</t>
  </si>
  <si>
    <t>Stadtlohn - SVS-Versorgungsbetriebe GmbH</t>
  </si>
  <si>
    <t>Schöppingen - Westnetz GmbH</t>
  </si>
  <si>
    <t>Schmallenberg - Westnetz GmbH</t>
  </si>
  <si>
    <t>Sassenberg - Westnetz GmbH</t>
  </si>
  <si>
    <t>Salzbergen-Holsterfeld - Westnetz GmbH</t>
  </si>
  <si>
    <t>Saerbeck - Gelsenwasser Energienetze GmbH</t>
  </si>
  <si>
    <t>Rüthen - Westnetz GmbH</t>
  </si>
  <si>
    <t>Rosendahl - Gelsenwasser Energienetze GmbH</t>
  </si>
  <si>
    <t>Rheine - Energie- und Wasserversorgung Rheine GmbH</t>
  </si>
  <si>
    <t>Rhede - Stadtwerke Rhede GmbH</t>
  </si>
  <si>
    <t>Rheda-Wiedenbrück - II (AUREA) - Westnetz GmbH</t>
  </si>
  <si>
    <t>Rees - Stadtwerke Rees GmbH</t>
  </si>
  <si>
    <t>Recklinghausen - Westnetz GmbH</t>
  </si>
  <si>
    <t>Olsberg I - Westnetz GmbH</t>
  </si>
  <si>
    <t>Olfen - Gelsenwasser Energienetze GmbH</t>
  </si>
  <si>
    <t>Oer-Erkenschwick - Westnetz GmbH</t>
  </si>
  <si>
    <t>Nordwalde - Gelsenwasser Energienetze GmbH</t>
  </si>
  <si>
    <t>NGW VIII - Gelsenwasser Energienetze GmbH</t>
  </si>
  <si>
    <t>NGW VII - Gelsenwasser Energienetze GmbH</t>
  </si>
  <si>
    <t>NGW VI - Gelsenwasser Energienetze GmbH</t>
  </si>
  <si>
    <t>NGW IX - Gelsenwasser Energienetze GmbH</t>
  </si>
  <si>
    <t>NGW II - Gelsenwasser Energienetze GmbH</t>
  </si>
  <si>
    <t>NGW I - Gelsenwasser Energienetze GmbH</t>
  </si>
  <si>
    <t>Neuenkirchen - Westnetz GmbH</t>
  </si>
  <si>
    <t>Mülheim an der Ruhr - medl GmbH</t>
  </si>
  <si>
    <t>Mönchengladbach - NEW Netz GmbH - I (Mönchen.-Süd u. weitere Städte)</t>
  </si>
  <si>
    <t>Möhnesee - Westnetz GmbH</t>
  </si>
  <si>
    <t>Metelen - Westnetz GmbH</t>
  </si>
  <si>
    <t>Meschede I - Westnetz GmbH</t>
  </si>
  <si>
    <t>Marl - Westnetz GmbH</t>
  </si>
  <si>
    <t>Lüdinghausen - Gelsenwasser Energienetze GmbH</t>
  </si>
  <si>
    <t>Lippetal - Westnetz GmbH</t>
  </si>
  <si>
    <t>Legden - Westnetz GmbH</t>
  </si>
  <si>
    <t>Langenberg (Ostwestfalen) - Westnetz GmbH</t>
  </si>
  <si>
    <t>Kranenburg - Stadtwerke Goch GmbH</t>
  </si>
  <si>
    <t>Kleve I - Stadtwerke Kleve GmbH</t>
  </si>
  <si>
    <t>Kamen - GSW Gemeinschaftsstadtwerke GmbH</t>
  </si>
  <si>
    <t>Kalkar I - Gelsenwasser Energienetze GmbH</t>
  </si>
  <si>
    <t>Jülich - Stadtwerke Jülich GmbH</t>
  </si>
  <si>
    <t>Holzwickede - Westnetz GmbH</t>
  </si>
  <si>
    <t>Herzebrock-Clarholz - Westnetz GmbH</t>
  </si>
  <si>
    <t>Herten - Hertener Stadtwerke GmbH</t>
  </si>
  <si>
    <t>Herne - Stadtwerke Herne AG</t>
  </si>
  <si>
    <t>Heinsberg - Veolia Industriepark Deutschland GmbH</t>
  </si>
  <si>
    <t>Heiligenhaus - Stadtwerke Heiligenhaus GmbH</t>
  </si>
  <si>
    <t>Heek - Westnetz GmbH</t>
  </si>
  <si>
    <t>Harsewinkel - Westnetz GmbH</t>
  </si>
  <si>
    <t>Haltern II - Gelsenwasser Energienetze GmbH</t>
  </si>
  <si>
    <t>Haltern I - Stadtwerke Haltern am See GmbH</t>
  </si>
  <si>
    <t>Gronau - Stadtwerke Gronau GmbH</t>
  </si>
  <si>
    <t>Greven - Stadtwerke Greven GmbH</t>
  </si>
  <si>
    <t>Goch - Stadtwerke Goch GmbH</t>
  </si>
  <si>
    <t>Geseke - Gelsenwasser Energienetze GmbH</t>
  </si>
  <si>
    <t>Gescher - Stadtwerke Gescher GmbH</t>
  </si>
  <si>
    <t>Geldern - Stadtwerke Geldern Netz GmbH</t>
  </si>
  <si>
    <t>Everswinkel - Westnetz GmbH</t>
  </si>
  <si>
    <t>Eslohe - Westnetz GmbH</t>
  </si>
  <si>
    <t>Erwitte - Westnetz GmbH</t>
  </si>
  <si>
    <t>enwor I - enwor-energie &amp; wasser vor ort GmbH</t>
  </si>
  <si>
    <t>Ense - Westnetz GmbH</t>
  </si>
  <si>
    <t>Emsdetten - Stadtwerke Emsdetten GmbH</t>
  </si>
  <si>
    <t>Emmerich - Elten - Stadtwerke Emmerich GmbH</t>
  </si>
  <si>
    <t>Dülmen - Stadtwerke Dülmen GmbH</t>
  </si>
  <si>
    <t>Duisburg - I - Netze Duisburg GmbH</t>
  </si>
  <si>
    <t>Datteln - Westnetz GmbH</t>
  </si>
  <si>
    <t>Darup - Gelsenwasser Energienetze GmbH</t>
  </si>
  <si>
    <t>Coesfeld - Westnetz GmbH - II</t>
  </si>
  <si>
    <t>Castrop-Rauxel - Westnetz GmbH</t>
  </si>
  <si>
    <t>Büren - Weine - Westnetz GmbH</t>
  </si>
  <si>
    <t>Borken - Stadt - Stadtwerke Borken/Westf. GmbH</t>
  </si>
  <si>
    <t>Borken - Reken-Velen-Heiden-Borken-Raesfeld - Stadtwerke Borken/Westf.</t>
  </si>
  <si>
    <t>Bönen - GSW Gemeinschaftsstadtwerke GmbH</t>
  </si>
  <si>
    <t>Bochum - Stadtwerke Bochum Netz GmbH</t>
  </si>
  <si>
    <t>Bocholt - Bocholter Energie- und Wasserversorgung GmbH</t>
  </si>
  <si>
    <t>Billerbeck II - Westnetz GmbH</t>
  </si>
  <si>
    <t>Bestwig - Westnetz GmbH</t>
  </si>
  <si>
    <t>Bergkamen - GSW Gemeinschaftsstadtwerke GmbH</t>
  </si>
  <si>
    <t>Bergheim II - Westnetz GmH</t>
  </si>
  <si>
    <t>Beelen - Westnetz GmbH</t>
  </si>
  <si>
    <t>Bad Sassendorf - Westnetz GmbH</t>
  </si>
  <si>
    <t>Arnsberg - Westnetz GmbH</t>
  </si>
  <si>
    <t>Anröchte - Westnetz GmbH</t>
  </si>
  <si>
    <t>Alsdorf - Regionetz GmbH - H (und 13 weitere Städte/ Gemeinden)</t>
  </si>
  <si>
    <t>Ahaus - Stadtwerke Ahaus GmbH</t>
  </si>
  <si>
    <t>Leer - Mooräcker - 4 (700096 Jemgum I UGS-A)</t>
  </si>
  <si>
    <t>Leer - Mooräcker - 2 (700096 Nüttermoor H UGS-A)</t>
  </si>
  <si>
    <t>Epe/Xanten II (UGS-A)</t>
  </si>
  <si>
    <t>Epe - IV (UGS-A)</t>
  </si>
  <si>
    <t>Wiehl - 51674 - Hauptstraße II</t>
  </si>
  <si>
    <t>Wiehl - 51674 - Hauptstraße I</t>
  </si>
  <si>
    <t>Wiehl - 51674 - Bielsteiner Straße</t>
  </si>
  <si>
    <t>Wickede - Wimbern - Mendener Straße 52</t>
  </si>
  <si>
    <t>Wickede - Wimbern - Mendener Straße 26</t>
  </si>
  <si>
    <t>Wickede - Westerhaar</t>
  </si>
  <si>
    <t>Wickede - Marscheidstraße II</t>
  </si>
  <si>
    <t>Wickede - Kirchstraße</t>
  </si>
  <si>
    <t>Wickede - I</t>
  </si>
  <si>
    <t>Wickede - 58739 - Wimbern - Am Graben 2 II</t>
  </si>
  <si>
    <t>Wickede - 58739 - Hauptstraße 6</t>
  </si>
  <si>
    <t>Wickede - 58739 - Erlenstraße 50</t>
  </si>
  <si>
    <t>Wesel - Abelstraße</t>
  </si>
  <si>
    <t>Wesel - 46485 - Holzstraße</t>
  </si>
  <si>
    <t>Warstein - Zum Rohrkamp</t>
  </si>
  <si>
    <t>Warstein - Warsteiner Brauerei</t>
  </si>
  <si>
    <t>Warendorf - Waldenburger Straße</t>
  </si>
  <si>
    <t>Waltrop - Riphausstraße I</t>
  </si>
  <si>
    <t>Vreden - Ausbachstraße</t>
  </si>
  <si>
    <t>Voerde (Niederrhein) - Spellener Straße</t>
  </si>
  <si>
    <t>Voerde (Niederrhein) - Schleusenstraße</t>
  </si>
  <si>
    <t>Viersen - Rheindahlener Straße I</t>
  </si>
  <si>
    <t>Viersen - Fuchs - Am Bahnhof</t>
  </si>
  <si>
    <t>Unna - Königsborn - Formerstraße 17</t>
  </si>
  <si>
    <t>Unna - Königsborn - Dorotheenstraße</t>
  </si>
  <si>
    <t>Übach-Palenberg - 52531 - Carlstraße I</t>
  </si>
  <si>
    <t>Sundern - Hachen - Am Lindhövel 7a</t>
  </si>
  <si>
    <t>Sundern - Hachen - Am Lindhövel 5a</t>
  </si>
  <si>
    <t>Sundern - 59846 - Selscheder Weg III</t>
  </si>
  <si>
    <t>Sundern - 59846 - Hachen - Hachener Straße</t>
  </si>
  <si>
    <t>Sundern - 59846 - Hachen - Am Lindhövel II</t>
  </si>
  <si>
    <t>Sundern - 59846 - Hachen - Am Lindhövel I</t>
  </si>
  <si>
    <t>Stolberg(Rhld.) - 52222 - Münsterbachstraße</t>
  </si>
  <si>
    <t>Schmallenberg - Winkhausen 19</t>
  </si>
  <si>
    <t>Sassenberg - Füchtorf - Stockmeyer-Straße II</t>
  </si>
  <si>
    <t>Rosendahl - Midlicher Straße</t>
  </si>
  <si>
    <t>Rheine - Neuenkirchener Straße</t>
  </si>
  <si>
    <t>Rheinberg - Xantener Straße VII/VIII/X (H)</t>
  </si>
  <si>
    <t>Rheinberg - Xantener Straße IX</t>
  </si>
  <si>
    <t>Rheinberg - Xantener Straße I/II/XI/XII (H)</t>
  </si>
  <si>
    <t>Rees - 46459 - Aspeler Weg</t>
  </si>
  <si>
    <t>Recklinghausen - Hillerheide - Rumplerstraße 14 IV</t>
  </si>
  <si>
    <t>Recklinghausen - Hillerheide - Rumplerstraße 14 III</t>
  </si>
  <si>
    <t>Recklinghausen - Hillerheide - Rumplerstraße 14</t>
  </si>
  <si>
    <t>Recklinghausen - Hellbachstraße II</t>
  </si>
  <si>
    <t>Olsberg - Oventrop - In den dichten Weiden</t>
  </si>
  <si>
    <t>Olsberg - Hüttenstraße</t>
  </si>
  <si>
    <t>Olfen - Hullerner Straße</t>
  </si>
  <si>
    <t>Oer-Erkenschwick - 45739 - Hübelkamp</t>
  </si>
  <si>
    <t>Niederzier - 52382 - Aachener Straße</t>
  </si>
  <si>
    <t>Neviges</t>
  </si>
  <si>
    <t>Mönchengladbach - Öttinger Brauerei</t>
  </si>
  <si>
    <t>Möhnesee - Echtrop - Teigelhof II</t>
  </si>
  <si>
    <t>Meschede - II</t>
  </si>
  <si>
    <t>Lüdinghausen - Am Rohrkamp II</t>
  </si>
  <si>
    <t>Lüdinghausen</t>
  </si>
  <si>
    <t>Lippstadt - Beckumer Straße</t>
  </si>
  <si>
    <t>Linnich - Rurallee</t>
  </si>
  <si>
    <t>Köln - Dieselstraße</t>
  </si>
  <si>
    <t>Kleve - Kellen-Spyck - Rheinstraße</t>
  </si>
  <si>
    <t>Kleve - 47533 - B9</t>
  </si>
  <si>
    <t>Kalkar - Appeldorn - Reeser Straße 280 II</t>
  </si>
  <si>
    <t>Kalkar - Appeldorn - Reeser Straße 280</t>
  </si>
  <si>
    <t>Jülich - 52428 - Rurauenstraße</t>
  </si>
  <si>
    <t>Jülich - 52428 - L253</t>
  </si>
  <si>
    <t>Jülich - 52428 - Bahnhofstraße II</t>
  </si>
  <si>
    <t>Jülich - 52428 - Bahnhofstraße I</t>
  </si>
  <si>
    <t>Isselburg - 46419 - K5</t>
  </si>
  <si>
    <t>Holzwickede - Schäferkampstraße III</t>
  </si>
  <si>
    <t>Holzwickede - Bachstraße II</t>
  </si>
  <si>
    <t>Herzogenrath - 52134 - K29</t>
  </si>
  <si>
    <t>Herzogenrath - 52134 - Eygelshovener Straße</t>
  </si>
  <si>
    <t>Herten - Hohewardstraße 355</t>
  </si>
  <si>
    <t>Herten - Hohewardstraße 352 I</t>
  </si>
  <si>
    <t>Herten - Hohewardstraße 352</t>
  </si>
  <si>
    <t>Herten - Hohewardstraße 350</t>
  </si>
  <si>
    <t>Herten - Hohewardstraße 349 b</t>
  </si>
  <si>
    <t>Herten - Hohewardstraße 348 d</t>
  </si>
  <si>
    <t>Herten - Hohewardstraße 345</t>
  </si>
  <si>
    <t>Herten - Cranger Straße 2</t>
  </si>
  <si>
    <t>Herne, Holsterhauser Straße</t>
  </si>
  <si>
    <t>Herne, Herzogstraße 28</t>
  </si>
  <si>
    <t>Harsewinkel - Marienfeld - Bielefelder Straße 45</t>
  </si>
  <si>
    <t>Harsewinkel - 33428 - Tüllheide II</t>
  </si>
  <si>
    <t>Haltern - 45721 - Sythen - Quarzwerkstraße 160</t>
  </si>
  <si>
    <t>Gronau - III</t>
  </si>
  <si>
    <t>Gronau - Goorbach</t>
  </si>
  <si>
    <t>Grevenbroich - I</t>
  </si>
  <si>
    <t>Goch - Feldstraße</t>
  </si>
  <si>
    <t>Gescher - 48712 - Stadtlohner Straße II</t>
  </si>
  <si>
    <t>Everswinkel - 48351 - Münsterstraße II</t>
  </si>
  <si>
    <t>Essen - Kettwig - August-Thyssen-Straße</t>
  </si>
  <si>
    <t>Eschweiler - 52249 - E40</t>
  </si>
  <si>
    <t>Erwitte - Hüchtchenweg</t>
  </si>
  <si>
    <t>Ense - Oesterweg</t>
  </si>
  <si>
    <t>Ennigerloh - Zur Anneliese 11</t>
  </si>
  <si>
    <t>Engelskirchen - Oststraße</t>
  </si>
  <si>
    <t>Emmerich - Fackeldeystraße II</t>
  </si>
  <si>
    <t>Emmerich - Am Halben Mond</t>
  </si>
  <si>
    <t>Emmerich - 46446 - U15</t>
  </si>
  <si>
    <t>Emmerich - 46446 - Kupferstraße II</t>
  </si>
  <si>
    <t>Emmerich - 46446 - Kupferstraße I</t>
  </si>
  <si>
    <t>Emmerich - 46446 - Hafenstraße</t>
  </si>
  <si>
    <t>Elsdorf - 50189 - Eisenbahnstraße</t>
  </si>
  <si>
    <t>Düren - Veldener Straße III</t>
  </si>
  <si>
    <t>Düren - Veldener Straße</t>
  </si>
  <si>
    <t>Duisburg - Willy-Brandt-Ring</t>
  </si>
  <si>
    <t>Duisburg - Duisburger Straße (Erdgastankstelle)</t>
  </si>
  <si>
    <t>Duisburg - Diesterwegstraße (Heizzentrale)</t>
  </si>
  <si>
    <t>Duisburg - 47139 - K6</t>
  </si>
  <si>
    <t>Dinslaken - Otto-Brenner-Straße</t>
  </si>
  <si>
    <t>Dinslaken - Luisenstraße</t>
  </si>
  <si>
    <t>Dinslaken - 46537 - Gerhard-Malina-Straße</t>
  </si>
  <si>
    <t>Datteln - Bahnhofstraße 90</t>
  </si>
  <si>
    <t>Datteln - August-Becker-Straße</t>
  </si>
  <si>
    <t>Castrop-Rauxel - Weserstraße II</t>
  </si>
  <si>
    <t>Castrop-Rauxel - 44579 - Habinghorst - Moselstraße 1</t>
  </si>
  <si>
    <t>Brühl - 50321 - Bergerstraße</t>
  </si>
  <si>
    <t>Bochum - Querenburg - Schattbachstraße</t>
  </si>
  <si>
    <t>Bochum - Lise-Meitner-Allee II</t>
  </si>
  <si>
    <t>Bochum - Lise-Meitner-Allee I</t>
  </si>
  <si>
    <t>Billerbeck - Josef-Suwelack-Straße II</t>
  </si>
  <si>
    <t>Billerbeck - Josef-Suwelack-Straße</t>
  </si>
  <si>
    <t>Bergkamen - Hellweg 36</t>
  </si>
  <si>
    <t>Bergkamen - Erich-Ollenhauer-Straße 10</t>
  </si>
  <si>
    <t>Bergisch Gladbach - Tannenbergstraße</t>
  </si>
  <si>
    <t>Bergheim - K22</t>
  </si>
  <si>
    <t>Arnsberg - II</t>
  </si>
  <si>
    <t>Arnsberg - Altes Feld 20</t>
  </si>
  <si>
    <t>Arnsberg - 59821 - Hellefelder Straße II</t>
  </si>
  <si>
    <t>Arnsberg - 59759 - Neheim-Hüsten - Heidestraße</t>
  </si>
  <si>
    <t>Arnsberg - 59759 - Bruchhausen - Westring 19-21</t>
  </si>
  <si>
    <t>Arnsberg - 59759 - Bruchhausen - Bruchhausener Straße 2 II</t>
  </si>
  <si>
    <t>Arnsberg - 59759 - Bruchhausen - Bruchhausener Straße 2 I</t>
  </si>
  <si>
    <t>RC Walldorf</t>
  </si>
  <si>
    <t>RC Villingen-Schwenningen</t>
  </si>
  <si>
    <t>RC Ulm</t>
  </si>
  <si>
    <t>RC Tübingen</t>
  </si>
  <si>
    <t>RC Triberg</t>
  </si>
  <si>
    <t>RC Tauberfranken</t>
  </si>
  <si>
    <t>RC Stockach</t>
  </si>
  <si>
    <t>RC Stetten</t>
  </si>
  <si>
    <t>RC Singen</t>
  </si>
  <si>
    <t>RC Schwäbisch-Hall</t>
  </si>
  <si>
    <t>RC Schwäbisch-Gmünd</t>
  </si>
  <si>
    <t>RC Schramberg</t>
  </si>
  <si>
    <t>RC Rottweil</t>
  </si>
  <si>
    <t>RC Reutlingen</t>
  </si>
  <si>
    <t>RC Rastatt</t>
  </si>
  <si>
    <t>RC Radolfzell</t>
  </si>
  <si>
    <t>RC Pforzheim</t>
  </si>
  <si>
    <t>RC Oberschwaben</t>
  </si>
  <si>
    <t>RC NGS-Oberschwaben</t>
  </si>
  <si>
    <t>RC NGS-Nordbaden</t>
  </si>
  <si>
    <t>RC Neckarsulm</t>
  </si>
  <si>
    <t>RC Mühlacker</t>
  </si>
  <si>
    <t>RC Kuppenheim</t>
  </si>
  <si>
    <t>RC Konstanz</t>
  </si>
  <si>
    <t>RC Königsbronn</t>
  </si>
  <si>
    <t>RC Heilbronn</t>
  </si>
  <si>
    <t>RC Heidenheim</t>
  </si>
  <si>
    <t>RC Heidelberg</t>
  </si>
  <si>
    <t>RC GVO</t>
  </si>
  <si>
    <t>RC Giengen</t>
  </si>
  <si>
    <t>RC Gaildorf</t>
  </si>
  <si>
    <t>RC Gaggenau</t>
  </si>
  <si>
    <t>RC Filstal</t>
  </si>
  <si>
    <t>RC Ettlingen</t>
  </si>
  <si>
    <t>RC Essingen-Oberkochen</t>
  </si>
  <si>
    <t>RC EnBW-Stuttgart</t>
  </si>
  <si>
    <t>RC EnBW-ODR</t>
  </si>
  <si>
    <t>RC EnBW-Nord</t>
  </si>
  <si>
    <t>RC Ellwangen</t>
  </si>
  <si>
    <t>RC Crailsheim</t>
  </si>
  <si>
    <t>RC Bruchsal</t>
  </si>
  <si>
    <t>RC Bretten</t>
  </si>
  <si>
    <t>RC Biberach</t>
  </si>
  <si>
    <t>RC Baden-Baden</t>
  </si>
  <si>
    <t>RC Aalen</t>
  </si>
  <si>
    <t>RC 24/7</t>
  </si>
  <si>
    <t>RC Wössingen</t>
  </si>
  <si>
    <t>RC Willstätt-Ost</t>
  </si>
  <si>
    <t>RC Wasserkraft Pulvermühle</t>
  </si>
  <si>
    <t>RC Tullau</t>
  </si>
  <si>
    <t>RC Pflanzenöl-Strom</t>
  </si>
  <si>
    <t>RC Palm</t>
  </si>
  <si>
    <t>RC Omya</t>
  </si>
  <si>
    <t>RC Neuenheimer Feld 2</t>
  </si>
  <si>
    <t>RC Naturenergie Lauter</t>
  </si>
  <si>
    <t>RC Fronhofen Trocknung</t>
  </si>
  <si>
    <t>RC Fronhofen Heizung</t>
  </si>
  <si>
    <t>RC Eduard Merkle</t>
  </si>
  <si>
    <t>RC Deutsche Terrazzo Verkaufsstelle</t>
  </si>
  <si>
    <t>RC BHKW Hahnennest</t>
  </si>
  <si>
    <t>RC Audi</t>
  </si>
  <si>
    <t>Zone Hagen</t>
  </si>
  <si>
    <t>Open Grid Europe GmbH</t>
  </si>
  <si>
    <t>Wunstorf</t>
  </si>
  <si>
    <t>Wülfrath H1</t>
  </si>
  <si>
    <t>Worms-Nord</t>
  </si>
  <si>
    <t>Witten H1</t>
  </si>
  <si>
    <t>Wetzlar H</t>
  </si>
  <si>
    <t>Westfalen</t>
  </si>
  <si>
    <t>Vossenack</t>
  </si>
  <si>
    <t>Viernheim, Am Straßenheimer Weg</t>
  </si>
  <si>
    <t>Velbert, Langenberg</t>
  </si>
  <si>
    <t>Uerdingen, Rheinhausener Straße</t>
  </si>
  <si>
    <t>Tönisvorst-Vorst, Klein-Kollenburg-Straße I</t>
  </si>
  <si>
    <t>Teutoburg</t>
  </si>
  <si>
    <t>Stemwede, Reininger Str.</t>
  </si>
  <si>
    <t>Stadthagen</t>
  </si>
  <si>
    <t>St. Tönis</t>
  </si>
  <si>
    <t>Solingen</t>
  </si>
  <si>
    <t>Sohren, Dill</t>
  </si>
  <si>
    <t>Sendenhorst, Albersloh-Storp, (II)</t>
  </si>
  <si>
    <t>Selm, Cappenberg, Cappenberger Damm (II)</t>
  </si>
  <si>
    <t>Saar-Pfalz 2</t>
  </si>
  <si>
    <t>Saar-Pfalz 1</t>
  </si>
  <si>
    <t>Rommerskirchen-Eckum, Hermeshoven</t>
  </si>
  <si>
    <t>Rinteln</t>
  </si>
  <si>
    <t>Rheda-Wiedenbrück</t>
  </si>
  <si>
    <t>Ratingen L1</t>
  </si>
  <si>
    <t>Ratingen H1</t>
  </si>
  <si>
    <t>Radevormwald-Oberönkfeld</t>
  </si>
  <si>
    <t>Porta Westfalica</t>
  </si>
  <si>
    <t>Philippsburg</t>
  </si>
  <si>
    <t>Pfeddersheim</t>
  </si>
  <si>
    <t>Petershagen</t>
  </si>
  <si>
    <t>Osnabrück H</t>
  </si>
  <si>
    <t>OGR Hauptnetz West</t>
  </si>
  <si>
    <t>OGR Hauptnetz Ost</t>
  </si>
  <si>
    <t>OGR Bayerischer Wald</t>
  </si>
  <si>
    <t>Obernzell - Rothenkreuz</t>
  </si>
  <si>
    <t>Oberhausen</t>
  </si>
  <si>
    <t>Nürnberg</t>
  </si>
  <si>
    <t>NRM H1</t>
  </si>
  <si>
    <t>Nordost II</t>
  </si>
  <si>
    <t>Nordost I</t>
  </si>
  <si>
    <t>Nord</t>
  </si>
  <si>
    <t>Niederkassel H</t>
  </si>
  <si>
    <t>Neuss</t>
  </si>
  <si>
    <t>Münster</t>
  </si>
  <si>
    <t>Monheim am Rhein, Alfred-Nobel-Str. 52</t>
  </si>
  <si>
    <t>Moers</t>
  </si>
  <si>
    <t>Minfeld 1</t>
  </si>
  <si>
    <t>Mettmann</t>
  </si>
  <si>
    <t>Messenkamp</t>
  </si>
  <si>
    <t>Marl, Rennbachstraße</t>
  </si>
  <si>
    <t>Marburg H</t>
  </si>
  <si>
    <t>Lünen H1</t>
  </si>
  <si>
    <t>Lich H</t>
  </si>
  <si>
    <t>Leverkusen</t>
  </si>
  <si>
    <t>Leichlingen</t>
  </si>
  <si>
    <t>Legden, Asbecker Str.</t>
  </si>
  <si>
    <t>Langenfeld</t>
  </si>
  <si>
    <t>Lampertheim Z1</t>
  </si>
  <si>
    <t>Krefeld</t>
  </si>
  <si>
    <t>Köln 1</t>
  </si>
  <si>
    <t>KMW 1</t>
  </si>
  <si>
    <t>Kitzingen 2</t>
  </si>
  <si>
    <t>Kirchen (Sieg), Brachbach, Industriestraße (II)</t>
  </si>
  <si>
    <t>Kerpen, Lothringer Straße</t>
  </si>
  <si>
    <t>Kempen</t>
  </si>
  <si>
    <t>Karlsruhe 1</t>
  </si>
  <si>
    <t>Karlsruhe - Hardt-Nord</t>
  </si>
  <si>
    <t>Kamp-Lintfort</t>
  </si>
  <si>
    <t>Kaarst-Eickerend, Am Feldrand</t>
  </si>
  <si>
    <t>Jügesheim III</t>
  </si>
  <si>
    <t>Infra Fürth H1</t>
  </si>
  <si>
    <t>Hürth</t>
  </si>
  <si>
    <t>Hunsrück - Eifel</t>
  </si>
  <si>
    <t>Hockenheim, Hubäcker Ring</t>
  </si>
  <si>
    <t>Hilden</t>
  </si>
  <si>
    <t>Hessisch Oldendorf</t>
  </si>
  <si>
    <t>Hessen H</t>
  </si>
  <si>
    <t>Herringhausen,  II (Richtung Porta Westfalica)</t>
  </si>
  <si>
    <t>Herford,  Werrestraße (II)</t>
  </si>
  <si>
    <t>Herdecke, Seeweg</t>
  </si>
  <si>
    <t>Herdecke,  Am Bleichstein (II)</t>
  </si>
  <si>
    <t>Hamm, Uentrop, Auf dem Südfelde (II)</t>
  </si>
  <si>
    <t>Hamm</t>
  </si>
  <si>
    <t>Haan-Am Weinberg</t>
  </si>
  <si>
    <t>Haan L1</t>
  </si>
  <si>
    <t>Gronau-Epe H3</t>
  </si>
  <si>
    <t>Gießen H</t>
  </si>
  <si>
    <t>Gescher, Hochmoor, Klyer Damm (II)</t>
  </si>
  <si>
    <t>Georgsmarienhütte-Hilter</t>
  </si>
  <si>
    <t>Georgsmarienhütte, Kloster Oesede, Glückaufstraße (I)</t>
  </si>
  <si>
    <t>Garbsen</t>
  </si>
  <si>
    <t>Friedberg H</t>
  </si>
  <si>
    <t>Frankfurt, Sindlingen</t>
  </si>
  <si>
    <t>Frankfurt, Griesheim, Lärchenstraße</t>
  </si>
  <si>
    <t>Franken 1</t>
  </si>
  <si>
    <t>EVLK 2</t>
  </si>
  <si>
    <t>Essen H1</t>
  </si>
  <si>
    <t>Erkrath</t>
  </si>
  <si>
    <t>ELE L1</t>
  </si>
  <si>
    <t>ELE H1</t>
  </si>
  <si>
    <t>Duisburg H1</t>
  </si>
  <si>
    <t>Dorsten</t>
  </si>
  <si>
    <t>Dormagen</t>
  </si>
  <si>
    <t>Dissen-Halle</t>
  </si>
  <si>
    <t>DEW H1</t>
  </si>
  <si>
    <t>Cochem</t>
  </si>
  <si>
    <t>Castrop-Rauxel, Bladenhorst</t>
  </si>
  <si>
    <t>Butzbach H</t>
  </si>
  <si>
    <t>Bückeburg</t>
  </si>
  <si>
    <t>Bohmte-Ostercappeln H</t>
  </si>
  <si>
    <t>Bochum, Stiepel, In den Hegen 39 (II)</t>
  </si>
  <si>
    <t>Bochum, Langendreer, Oesterheidestraße (II)</t>
  </si>
  <si>
    <t>Billerbeck, Beerlage</t>
  </si>
  <si>
    <t>Bielefeld 1</t>
  </si>
  <si>
    <t>Belm, Am Appelhügel</t>
  </si>
  <si>
    <t>Beckum,  Am Stichelbach (II)</t>
  </si>
  <si>
    <t>Beckum</t>
  </si>
  <si>
    <t>Bayern 1</t>
  </si>
  <si>
    <t>Bad Nauheim H</t>
  </si>
  <si>
    <t>Bad Berleburg - Winterberg</t>
  </si>
  <si>
    <t>AZ Darmstadt</t>
  </si>
  <si>
    <t>AVU H1</t>
  </si>
  <si>
    <t>Ahlen,  Hammer Straße (II)</t>
  </si>
  <si>
    <t>Ahlen</t>
  </si>
  <si>
    <t>24/7 H1</t>
  </si>
  <si>
    <t>Wallbach</t>
  </si>
  <si>
    <t>VIP Oberkappel</t>
  </si>
  <si>
    <t>VIP Germany-CH</t>
  </si>
  <si>
    <t>Überackern</t>
  </si>
  <si>
    <t>Remich</t>
  </si>
  <si>
    <t>Remagen, Robert-Bosch-Straße</t>
  </si>
  <si>
    <t>Oude Statenzijl</t>
  </si>
  <si>
    <t>Emden EPT</t>
  </si>
  <si>
    <t>Dornum</t>
  </si>
  <si>
    <t>Zone MND GSG</t>
  </si>
  <si>
    <t>Speicher Haiming 3-Haidach</t>
  </si>
  <si>
    <t>Speicher Gronau-Epe L2</t>
  </si>
  <si>
    <t>Speicher Gronau-Epe L1</t>
  </si>
  <si>
    <t>Speicher Gronau-Epe H1</t>
  </si>
  <si>
    <t>Speicher Epe L</t>
  </si>
  <si>
    <t>Speicher Epe H</t>
  </si>
  <si>
    <t>Speicher Breitbrunn</t>
  </si>
  <si>
    <t>Speicher Bierwang</t>
  </si>
  <si>
    <t>Haiming 2 7F</t>
  </si>
  <si>
    <t>Friedeburg-Etzel, Schienenstrang, EGL</t>
  </si>
  <si>
    <t>Friedeburg-Etzel, Bitzenlander Weg 2</t>
  </si>
  <si>
    <t>Etzel (Speicher ESE),Bitzenlander Weg 3</t>
  </si>
  <si>
    <t>Etzel (Speicher Crystal), Bitzenlander Weg 10</t>
  </si>
  <si>
    <t>Wuppertal, Hahnenfurth, Schlehenweg</t>
  </si>
  <si>
    <t>Wülfrath, Flandersbacher Straße 72 (700476)</t>
  </si>
  <si>
    <t>Worms, Mainzer Straße 183</t>
  </si>
  <si>
    <t>Witten, Schottstraße</t>
  </si>
  <si>
    <t>Witten, Mannesmannstraße</t>
  </si>
  <si>
    <t>Witten, Gasstraße</t>
  </si>
  <si>
    <t>Witten, Arthur-Imhausen Straße 92</t>
  </si>
  <si>
    <t>Wipperfürth</t>
  </si>
  <si>
    <t>Willich-Anrath, Gartenstraße, NAP-BHKW</t>
  </si>
  <si>
    <t>Willich, Wekeln, NAP-BHKW</t>
  </si>
  <si>
    <t>Willich, Krusestraße</t>
  </si>
  <si>
    <t>Wietmarschen, Pferdebahn</t>
  </si>
  <si>
    <t>Wiesbaden, Mainz-Kastel, Anna-Birle-Straße, NAP</t>
  </si>
  <si>
    <t>Wiefelstede-Dringenburg (700476)</t>
  </si>
  <si>
    <t>Wetzlar, Sophienstraße</t>
  </si>
  <si>
    <t>Wetzlar, Buderusstraße</t>
  </si>
  <si>
    <t>Wesseling, Dikopsweg</t>
  </si>
  <si>
    <t>Wesseling, Brechtstraße</t>
  </si>
  <si>
    <t>Werne, Evenkamp, Fährenkampweg</t>
  </si>
  <si>
    <t>Werdohl-Elverlingsen, Auf der Mark 1</t>
  </si>
  <si>
    <t>Werdohl, Plettenberger Str. 12</t>
  </si>
  <si>
    <t>Weinheim, Langmaasweg</t>
  </si>
  <si>
    <t>Weiherhammer, Flachglasstraße</t>
  </si>
  <si>
    <t>Vohburg, Paarstraße 2</t>
  </si>
  <si>
    <t>Vohburg, Paarstraße 1</t>
  </si>
  <si>
    <t>Vilseck, Ziegeleistraße 1</t>
  </si>
  <si>
    <t>Troisdorf, Mendener Straße</t>
  </si>
  <si>
    <t>Tönisvorst, Maysweg 10</t>
  </si>
  <si>
    <t>Taunusstein, Am Zugmantel (B 417)</t>
  </si>
  <si>
    <t>Solingen, Monhofer Straße</t>
  </si>
  <si>
    <t>Solingen, Focher Straße</t>
  </si>
  <si>
    <t>Sinn, Wetzlarer Straße 13</t>
  </si>
  <si>
    <t>Sinn, Wetzlarer Straße</t>
  </si>
  <si>
    <t>Sinn, Unterm Ruhestein 1</t>
  </si>
  <si>
    <t>Sinn, Friedrich-Ebert-Straße 9</t>
  </si>
  <si>
    <t>Sinn, Friedrich-Ebert-Straße 2-4</t>
  </si>
  <si>
    <t>Siegen, Obere Kaiserstraße</t>
  </si>
  <si>
    <t>Schwerte, Eisenindustriestraße 1</t>
  </si>
  <si>
    <t>Rüsselsheim, Rugbyring, B 43</t>
  </si>
  <si>
    <t>Rüsselsheim, Am Maindamm</t>
  </si>
  <si>
    <t>Rinteln, Stoevesandtstraße</t>
  </si>
  <si>
    <t>Remscheid-Lüttringhausen, Rosentalstraße - KAP01</t>
  </si>
  <si>
    <t>Remscheid-Lüttringhausen, Rosentalstraße</t>
  </si>
  <si>
    <t>Remscheid-Lüttringhausen, Remscheider Straße</t>
  </si>
  <si>
    <t>Remscheid-Lüttringhausen, Alte Pulvermühle</t>
  </si>
  <si>
    <t>Remscheid-Lennep, Rader Str.</t>
  </si>
  <si>
    <t>Remscheid, Wellershausen</t>
  </si>
  <si>
    <t>Remscheid, Tannenstraße</t>
  </si>
  <si>
    <t>Remscheid, Presover Straße</t>
  </si>
  <si>
    <t>Remscheid, Luckhauser Str.</t>
  </si>
  <si>
    <t>Remscheid, Linkläuer Straße</t>
  </si>
  <si>
    <t>Remscheid, Lempstraße 24</t>
  </si>
  <si>
    <t>Remscheid, Güldenwerther Bahnhofstraße</t>
  </si>
  <si>
    <t>Remscheid, Grünenplatz</t>
  </si>
  <si>
    <t>Remscheid, Berghauser Straße</t>
  </si>
  <si>
    <t>Remscheid, Bahnstraße</t>
  </si>
  <si>
    <t>Remscheid, Am Langen Siepen</t>
  </si>
  <si>
    <t>Ratingen, Dechenstraße</t>
  </si>
  <si>
    <t>Radevormwald, Krebsöge</t>
  </si>
  <si>
    <t>Osnabrück, Burg Gretesch</t>
  </si>
  <si>
    <t>Osnabrück 2</t>
  </si>
  <si>
    <t>Olpe-Lütringhausen, Dorfstraße</t>
  </si>
  <si>
    <t>Oberhausen, Weißensteinstraße</t>
  </si>
  <si>
    <t>Oberhausen, Steinbrinkstraße 1 (700476)</t>
  </si>
  <si>
    <t>Oberhausen, Flugstraße</t>
  </si>
  <si>
    <t>Nürnberg-Gebersdorf, Hainbergstraße (700476)</t>
  </si>
  <si>
    <t>Neuwied, Heldenbergstraße</t>
  </si>
  <si>
    <t>Neuss, Koblenzer Straße</t>
  </si>
  <si>
    <t>Neuss, Gladbacher Straße</t>
  </si>
  <si>
    <t>Neuss, Floßhafenstraße 16</t>
  </si>
  <si>
    <t>Mülheim, Wiesenstraße</t>
  </si>
  <si>
    <t>Mülheim, Marienstraße</t>
  </si>
  <si>
    <t>Mülheim, Friedrich-Ebert-Straße</t>
  </si>
  <si>
    <t>Monheim am Rhein, Alfred-Nobel-Straße</t>
  </si>
  <si>
    <t>Moers, Schlägelstraße</t>
  </si>
  <si>
    <t>Moers, Genender Weg</t>
  </si>
  <si>
    <t>Moers, Franz-Haniel-Str. 41, NAP-HW</t>
  </si>
  <si>
    <t>Moers, Am Holtmannshof</t>
  </si>
  <si>
    <t>Moers 1</t>
  </si>
  <si>
    <t>Mettmann, Laubach</t>
  </si>
  <si>
    <t>Mettmann, Flurstraße 15-17</t>
  </si>
  <si>
    <t>Menden, Kalköfenstraße 18</t>
  </si>
  <si>
    <t>Meerbusch, Nibbelsweg</t>
  </si>
  <si>
    <t>Marl, Hilgenbergstraße</t>
  </si>
  <si>
    <t>Lünen, Josef-Rethmann-Straße 4 - KAP01</t>
  </si>
  <si>
    <t>Lünen, Josef-Rethmann-Straße</t>
  </si>
  <si>
    <t>Lollar, Justus-Kilian-Straße</t>
  </si>
  <si>
    <t>Lindlar-Kaiserau, Kaiserau (L 97)</t>
  </si>
  <si>
    <t>Lindlar, Oberleppe</t>
  </si>
  <si>
    <t>Lindlar, Kaiserau 2</t>
  </si>
  <si>
    <t>Limburg-Staffel, Elzer Straße 23</t>
  </si>
  <si>
    <t>Langenfeld (Rheinland), Industriestraße</t>
  </si>
  <si>
    <t>Krummhörn-Loquard</t>
  </si>
  <si>
    <t>Kreuztal, Hammerstraße 11</t>
  </si>
  <si>
    <t>Kreuztal, Buschhütten, Mühlbergstraße</t>
  </si>
  <si>
    <t>Krefeld, Oberschlesienstraße 16 - KAP01</t>
  </si>
  <si>
    <t>Krefeld, Oberschlesienstraße 16</t>
  </si>
  <si>
    <t>Krefeld, Düsseldorfer Straße</t>
  </si>
  <si>
    <t>Königswinter, Am Ziegelofen</t>
  </si>
  <si>
    <t>Köln-Porz, Poststraße</t>
  </si>
  <si>
    <t>Köln Niehl 2</t>
  </si>
  <si>
    <t>Kirchen 1</t>
  </si>
  <si>
    <t>Karlsruhe-Rheinhafen 1</t>
  </si>
  <si>
    <t>Karlsruhe, Nördliche Raffineriestraße 1</t>
  </si>
  <si>
    <t>Karlsruhe, Dea-Scholven-Straße</t>
  </si>
  <si>
    <t>Karlsruhe, Dea-Scholven-Str. 9</t>
  </si>
  <si>
    <t>Hilden, Weststraße</t>
  </si>
  <si>
    <t>Herborn, Junostraße 1</t>
  </si>
  <si>
    <t>Herborn, Dr.-Siegfried-Straße</t>
  </si>
  <si>
    <t>Hattingen, Schmiedestraße 1</t>
  </si>
  <si>
    <t>Hamm, Trianelstraße 1</t>
  </si>
  <si>
    <t>Hamm, Hafenstraße</t>
  </si>
  <si>
    <t>Haiger, Mahlwerke-Kreutz-Straße</t>
  </si>
  <si>
    <t>Hagen, Weststraße 10</t>
  </si>
  <si>
    <t>Hagen, Schwanenstraße</t>
  </si>
  <si>
    <t>Großkrotzenburg, Hanauer Landstraße</t>
  </si>
  <si>
    <t>Grevenbroich 1</t>
  </si>
  <si>
    <t>Gladbeck, Am Wiesenbusch</t>
  </si>
  <si>
    <t>Gevelsberg, Flurstraße</t>
  </si>
  <si>
    <t>Gelsenkirchen, Uechtingstraße</t>
  </si>
  <si>
    <t>Gelsenkirchen, Kurt-Schumacher-Straße 95</t>
  </si>
  <si>
    <t>Gelsenkirchen, Gelsenbergstraße</t>
  </si>
  <si>
    <t>Euskirchen-Stotzheim, Adolf-Halstrick-Straße</t>
  </si>
  <si>
    <t>Essen-Ostviertel 1</t>
  </si>
  <si>
    <t>Essen, Ruhrglasstraße 50</t>
  </si>
  <si>
    <t>Essen, Ruhrau 50</t>
  </si>
  <si>
    <t>Essen, Karnap, Arenbergstraße 45</t>
  </si>
  <si>
    <t>Essen, Gladbecker Straße 404, Prüfstand</t>
  </si>
  <si>
    <t>Essen, Am Technologiepark (Süd / Station 1)</t>
  </si>
  <si>
    <t>Essen, Am Technologiepark (Nord / Station 2)</t>
  </si>
  <si>
    <t>Essen, Aluminiumallee</t>
  </si>
  <si>
    <t>Ehringshausen, Am Bahnhof</t>
  </si>
  <si>
    <t>Eggenstein-Leopoldshafen, Hermann-von-Helmholtz-Platz</t>
  </si>
  <si>
    <t>Düsseldorf, Oerschbachstraße</t>
  </si>
  <si>
    <t>Düsseldorf, Henkelstraße 170 - KAP01</t>
  </si>
  <si>
    <t>Düsseldorf, Henkelstraße 170</t>
  </si>
  <si>
    <t>Düsseldorf, Böhlerstraße</t>
  </si>
  <si>
    <t>Düsseldorf Oberbilk</t>
  </si>
  <si>
    <t>Düsseldorf 4</t>
  </si>
  <si>
    <t>Duisburg-Wanheim, Friemersheimer Str. 40</t>
  </si>
  <si>
    <t>Duisburg-Laar, Friedrich-Ebert-Straße 160 (700476)</t>
  </si>
  <si>
    <t>Duisburg-Laar, Friedrich-Ebert-Straße 160 - KAP01 (700476)</t>
  </si>
  <si>
    <t>Duisburg-Bruckhausen, Kaiser-Wilhelm-Straße (L) (700476)</t>
  </si>
  <si>
    <t>Duisburg-Bruckhausen, Kaiser-Wilhelm-Straße (H) (700476)</t>
  </si>
  <si>
    <t>Duisburg, Werthauser Straße 182</t>
  </si>
  <si>
    <t>Duisburg, Wanheimer Straße HKW (700476)</t>
  </si>
  <si>
    <t>Duisburg, Varziner Straße 49</t>
  </si>
  <si>
    <t>Duisburg, Neuenbaumsweg</t>
  </si>
  <si>
    <t>Duisburg, Mündelheim, Krefelder Straße - KAP01</t>
  </si>
  <si>
    <t>Duisburg, Mündelheim, Krefelder Straße</t>
  </si>
  <si>
    <t>Duisburg, Lösorter Straße</t>
  </si>
  <si>
    <t>Duisburg, Huckingen</t>
  </si>
  <si>
    <t>Duisburg, Homberg, Eisenbahnstraße</t>
  </si>
  <si>
    <t>Dortmund, Springorumstraße</t>
  </si>
  <si>
    <t>Dortmund, Ostkirchstraße 177</t>
  </si>
  <si>
    <t>Dortmund, Burgholzstraße</t>
  </si>
  <si>
    <t>Dillenburg, Am Güterbahnhof</t>
  </si>
  <si>
    <t>Darmstadt, Täubcheshöhlenweg</t>
  </si>
  <si>
    <t>Castrop-Rauxel, Von-Hofmann-Straße</t>
  </si>
  <si>
    <t>Burscheid, Höhestraße</t>
  </si>
  <si>
    <t>Brackwede</t>
  </si>
  <si>
    <t>Bonn, Pascalstraße</t>
  </si>
  <si>
    <t>Bonn, Gartenstraße 7</t>
  </si>
  <si>
    <t>Bonn, Am Josephinum</t>
  </si>
  <si>
    <t>Bonn, Alter Heerweg 2</t>
  </si>
  <si>
    <t>Bochum, Goldhammer Straße</t>
  </si>
  <si>
    <t>Bochum, Castroper Straße 228</t>
  </si>
  <si>
    <t>Bielefeld, Theesen, Untere Wende</t>
  </si>
  <si>
    <t>Barsinghausen, Hermann-Bahlsen-Straße</t>
  </si>
  <si>
    <t>Barsinghausen, Hannoversche Straße</t>
  </si>
  <si>
    <t>Bad Hönningen, Sprudelstraße I und II</t>
  </si>
  <si>
    <t>Aßlar, Herborner Straße</t>
  </si>
  <si>
    <t>Andernach, Ostkai</t>
  </si>
  <si>
    <t>Andernach, Hafenstraße</t>
  </si>
  <si>
    <t>Alfter, Witterschlick, Gartenweg</t>
  </si>
  <si>
    <t>NKP-Zone ZEV</t>
  </si>
  <si>
    <t>NKP-Zone VB Hoyerswerda</t>
  </si>
  <si>
    <t>NKP-Zone TW Naumburg</t>
  </si>
  <si>
    <t>NKP-Zone TEN</t>
  </si>
  <si>
    <t>NKP-Zone SWS Netze</t>
  </si>
  <si>
    <t>NKP-Zone SW Zittau</t>
  </si>
  <si>
    <t>NKP-Zone SW Wittenberge</t>
  </si>
  <si>
    <t>NKP-Zone SW Stendal</t>
  </si>
  <si>
    <t>NKP-Zone SW Spremberg</t>
  </si>
  <si>
    <t>NKP-Zone SW Senftenberg</t>
  </si>
  <si>
    <t>NKP-Zone SW Sangerhausen</t>
  </si>
  <si>
    <t>NKP-Zone SW Rostock</t>
  </si>
  <si>
    <t>NKP-Zone SW Riesa</t>
  </si>
  <si>
    <t>NKP-Zone SW Ribnitz-Damgarten</t>
  </si>
  <si>
    <t>NKP-Zone SW Neustrelitz</t>
  </si>
  <si>
    <t>NKP-Zone SW Magdeburg</t>
  </si>
  <si>
    <t>NKP-Zone SW Lutherstadt Wittenberg</t>
  </si>
  <si>
    <t>NKP-Zone SW Ludwigsfelde</t>
  </si>
  <si>
    <t>NKP-Zone SW Haldensleben</t>
  </si>
  <si>
    <t>NKP-Zone SW Güstrow</t>
  </si>
  <si>
    <t>NKP-Zone SW Greifswald, Grimmen</t>
  </si>
  <si>
    <t>NKP-Zone SW Freiberg</t>
  </si>
  <si>
    <t>NKP-Zone SW Finsterwalde</t>
  </si>
  <si>
    <t>NKP-Zone SW Döbeln</t>
  </si>
  <si>
    <t>NKP-Zone SW Burg Energienetze</t>
  </si>
  <si>
    <t>NKP-Zone SW Bernau</t>
  </si>
  <si>
    <t>NKP-Zone SÜW Luckau-Lübbenau</t>
  </si>
  <si>
    <t>NKP-Zone SÜW Lübben</t>
  </si>
  <si>
    <t>NKP-Zone Redinet Zeitz</t>
  </si>
  <si>
    <t>NKP-Zone PVU</t>
  </si>
  <si>
    <t>NKP-Zone NG Schwerin</t>
  </si>
  <si>
    <t>NKP-Zone Netzgesellschaft Potsdam</t>
  </si>
  <si>
    <t>NKP-Zone Netz Leipzig</t>
  </si>
  <si>
    <t>NKP-Zone NBB 4</t>
  </si>
  <si>
    <t>NKP-Zone NBB 2</t>
  </si>
  <si>
    <t>NKP-Zone NBB 1</t>
  </si>
  <si>
    <t>NKP-Zone MITNETZ Gas HD</t>
  </si>
  <si>
    <t>NKP-Zone MITNETZ Gas 2</t>
  </si>
  <si>
    <t>NKP-Zone MITNETZ Gas 1</t>
  </si>
  <si>
    <t>NKP-Zone Köthen Energie Netz</t>
  </si>
  <si>
    <t>NKP-Zone ISB Arneburg</t>
  </si>
  <si>
    <t>NKP-Zone InfraLeuna</t>
  </si>
  <si>
    <t>NKP-Zone inetz</t>
  </si>
  <si>
    <t>NKP-Zone HanseGas</t>
  </si>
  <si>
    <t>NKP-Zone Halle Netz</t>
  </si>
  <si>
    <t>NKP-Zone GV Zehdenick</t>
  </si>
  <si>
    <t>NKP-Zone GV Vorpommern Netz</t>
  </si>
  <si>
    <t>NKP-Zone GV Görlitz</t>
  </si>
  <si>
    <t>NKP-Zone GV Eisenhüttenstadt</t>
  </si>
  <si>
    <t>NKP-Zone EWE Wendorf</t>
  </si>
  <si>
    <t>NKP-Zone EWE Netz</t>
  </si>
  <si>
    <t>NKP-Zone EWA</t>
  </si>
  <si>
    <t>NKP-Zone EVIP</t>
  </si>
  <si>
    <t>NKP-Zone EV Schwarze Elster</t>
  </si>
  <si>
    <t>NKP-Zone EMS</t>
  </si>
  <si>
    <t>NKP-Zone E.DIS</t>
  </si>
  <si>
    <t>NKP-Zone Avacon HDN</t>
  </si>
  <si>
    <t>GCP GAZ-SYSTEM/ONTRAS Exit</t>
  </si>
  <si>
    <t>Deutschneudorf Exit</t>
  </si>
  <si>
    <t>VGS Storage Hub Exit</t>
  </si>
  <si>
    <t>UGS Staßfurt Exit</t>
  </si>
  <si>
    <t>UGS Peckensen Exit</t>
  </si>
  <si>
    <t>UGS Kraak Exit</t>
  </si>
  <si>
    <t>NAP Wolfen Kraftwerk</t>
  </si>
  <si>
    <t>NAP Wolfen II</t>
  </si>
  <si>
    <t>NAP Wolfen Areal A</t>
  </si>
  <si>
    <t>NAP Torgau</t>
  </si>
  <si>
    <t>NAP Thyrow</t>
  </si>
  <si>
    <t>NAP Schwarzheide II</t>
  </si>
  <si>
    <t>NAP Schwarze Pumpe II</t>
  </si>
  <si>
    <t>NAP Salzwedel</t>
  </si>
  <si>
    <t>NAP Radsystem Mosel</t>
  </si>
  <si>
    <t>NAP Piesteritz</t>
  </si>
  <si>
    <t>NAP Obertopfstedt</t>
  </si>
  <si>
    <t>NAP Mosel</t>
  </si>
  <si>
    <t>NAP Merseburg</t>
  </si>
  <si>
    <t>NAP Marienehe</t>
  </si>
  <si>
    <t>NAP Ludwigsfelde</t>
  </si>
  <si>
    <t>NAP Lenz</t>
  </si>
  <si>
    <t>NAP Kirchmöser</t>
  </si>
  <si>
    <t>NAP HKW/HW Schwerin Zone</t>
  </si>
  <si>
    <t>NAP Hennigsdorf II</t>
  </si>
  <si>
    <t>NAP Halle Zone</t>
  </si>
  <si>
    <t>NAP Gräfenhainichen</t>
  </si>
  <si>
    <t>NAP Frömmstedt</t>
  </si>
  <si>
    <t>NAP Elsnigk</t>
  </si>
  <si>
    <t>NAP Eisenhüttenstadt Zone</t>
  </si>
  <si>
    <t>NAP Dresden</t>
  </si>
  <si>
    <t>NAP Dallmin</t>
  </si>
  <si>
    <t>NAP Coswig II</t>
  </si>
  <si>
    <t>NAP Chemnitz</t>
  </si>
  <si>
    <t>NAP Bernburg</t>
  </si>
  <si>
    <t>Zone_Wendland</t>
  </si>
  <si>
    <t>Nowega GmbH</t>
  </si>
  <si>
    <t>Zone_Wallenhorst</t>
  </si>
  <si>
    <t>Zone_Voigtei</t>
  </si>
  <si>
    <t>Zone_Uelzen-Sued</t>
  </si>
  <si>
    <t>Zone_Uelzen</t>
  </si>
  <si>
    <t>Zone_Suedwest-Hannover</t>
  </si>
  <si>
    <t>Zone_Suedost</t>
  </si>
  <si>
    <t>Zone_Rehden-Wagenfeld</t>
  </si>
  <si>
    <t>Zone_Petershagen</t>
  </si>
  <si>
    <t>Zone_Nordost</t>
  </si>
  <si>
    <t>Zone_Neuenkirchen</t>
  </si>
  <si>
    <t>Zone_Neuenhaus</t>
  </si>
  <si>
    <t>Zone_Munster</t>
  </si>
  <si>
    <t>Zone_Lingen-Bramsche</t>
  </si>
  <si>
    <t>Zone_Lingen</t>
  </si>
  <si>
    <t>Zone_Lengerich</t>
  </si>
  <si>
    <t>Zone_Lemmie</t>
  </si>
  <si>
    <t>Zone_Lemfoerde</t>
  </si>
  <si>
    <t>Zone_Landesbergen_I</t>
  </si>
  <si>
    <t>Zone_Geeste</t>
  </si>
  <si>
    <t>Zone_Engden</t>
  </si>
  <si>
    <t>Zone_Bramsche</t>
  </si>
  <si>
    <t>Zone_Bohnhorst</t>
  </si>
  <si>
    <t>Zone_Bentheim-Salzbergen</t>
  </si>
  <si>
    <t>Zone_Bassum</t>
  </si>
  <si>
    <t>Zone_Barnstorf</t>
  </si>
  <si>
    <t>Zone_Artland</t>
  </si>
  <si>
    <t>Wagenfeld_Maschweg</t>
  </si>
  <si>
    <t>Venne</t>
  </si>
  <si>
    <t>Steyerberg</t>
  </si>
  <si>
    <t>Sigmundshall</t>
  </si>
  <si>
    <t>Schuettorf_Schuetzenstrasse</t>
  </si>
  <si>
    <t>Schuettorf_Geiststrasse</t>
  </si>
  <si>
    <t>Salzdetfurth</t>
  </si>
  <si>
    <t>Recke</t>
  </si>
  <si>
    <t>Pente</t>
  </si>
  <si>
    <t>Ostercappeln</t>
  </si>
  <si>
    <t>Obernkirchen</t>
  </si>
  <si>
    <t>Nortrup_III</t>
  </si>
  <si>
    <t>Nortrup_II</t>
  </si>
  <si>
    <t>Lingen_Raffineriestrasse (L-Gas)</t>
  </si>
  <si>
    <t>Lingen_Niederdarmer_Strasse</t>
  </si>
  <si>
    <t>Lingen_Broegbern</t>
  </si>
  <si>
    <t>Lingen_Am_Hilgenberg_I</t>
  </si>
  <si>
    <t>Lemfoerde_Landwehrweg</t>
  </si>
  <si>
    <t>Landesbergen_II</t>
  </si>
  <si>
    <t>Lachendorf</t>
  </si>
  <si>
    <t>Icker</t>
  </si>
  <si>
    <t>Hugo</t>
  </si>
  <si>
    <t>Heisterholz</t>
  </si>
  <si>
    <t>Hankensbuettel_I</t>
  </si>
  <si>
    <t>Georgsmarienhuette</t>
  </si>
  <si>
    <t>Geeste_Oelwerkstrasse</t>
  </si>
  <si>
    <t>Geeste_Hesepe</t>
  </si>
  <si>
    <t>Bramsche_Sanders</t>
  </si>
  <si>
    <t>Bramsche_Raschplatz</t>
  </si>
  <si>
    <t>Bramsche_Hafenstrasse_II</t>
  </si>
  <si>
    <t>Bramsche_Hafenstrasse_I</t>
  </si>
  <si>
    <t>Bramsche_Engterstrasse</t>
  </si>
  <si>
    <t>Bentheim_Deilmannstrasse</t>
  </si>
  <si>
    <t>Bentheim_Bahnhofstrasse</t>
  </si>
  <si>
    <t>Artland</t>
  </si>
  <si>
    <t>Boizenburg</t>
  </si>
  <si>
    <t>NEL Gastransport GmbH</t>
  </si>
  <si>
    <t>GRTgaz Deutschland GmbH</t>
  </si>
  <si>
    <t>VIP France Germany</t>
  </si>
  <si>
    <t>Gasunie Deutschland Transport Services GmbH</t>
  </si>
  <si>
    <t>WALSRODE-FALLINGBOSTEL</t>
  </si>
  <si>
    <t>HOLLERN - TWIELENFLETH</t>
  </si>
  <si>
    <t>BOMLITZ</t>
  </si>
  <si>
    <t>UGS UELSEN</t>
  </si>
  <si>
    <t>UGS JEMGUM EWE</t>
  </si>
  <si>
    <t>UGS HARSEFELD</t>
  </si>
  <si>
    <t>UGS ETZEL ESE</t>
  </si>
  <si>
    <t>UGS ETZEL</t>
  </si>
  <si>
    <t>ZEMENTWERK HANNOVER H</t>
  </si>
  <si>
    <t>STAHLWERKE BREMEN</t>
  </si>
  <si>
    <t>STADE DOW</t>
  </si>
  <si>
    <t>STADE AOS</t>
  </si>
  <si>
    <t>KRAFTWERK MITTELSBÜREN</t>
  </si>
  <si>
    <t>DOETLINGEN BETRIEB</t>
  </si>
  <si>
    <t>BETRIEB SPEICHER JEMGUM</t>
  </si>
  <si>
    <t>Gastransport Nord GmbH</t>
  </si>
  <si>
    <t>Letztverbraucher 04</t>
  </si>
  <si>
    <t>Letztverbraucher 03</t>
  </si>
  <si>
    <t>Letztverbraucher 02</t>
  </si>
  <si>
    <t>Letztverbraucher 01</t>
  </si>
  <si>
    <t>Wuppertal-Hohenhagen</t>
  </si>
  <si>
    <t>GASCADE Gastransport GmbH</t>
  </si>
  <si>
    <t>Worms</t>
  </si>
  <si>
    <t>Werdau</t>
  </si>
  <si>
    <t>Weinheim</t>
  </si>
  <si>
    <t>Warburg I</t>
  </si>
  <si>
    <t>Uerdingen</t>
  </si>
  <si>
    <t>TW Ludwigshafen</t>
  </si>
  <si>
    <t>Suedsachsen</t>
  </si>
  <si>
    <t>Stadtroda II</t>
  </si>
  <si>
    <t>Soest</t>
  </si>
  <si>
    <t>Rotenburg-Boetersen</t>
  </si>
  <si>
    <t>RMN</t>
  </si>
  <si>
    <t>Ratingen</t>
  </si>
  <si>
    <t>Ostpfalz</t>
  </si>
  <si>
    <t>Mörsch-West</t>
  </si>
  <si>
    <t>Monheim</t>
  </si>
  <si>
    <t>Meerane</t>
  </si>
  <si>
    <t>Marienberg</t>
  </si>
  <si>
    <t>Malsfeld-Ostheim</t>
  </si>
  <si>
    <t>Lippstadt</t>
  </si>
  <si>
    <t>Lemgo</t>
  </si>
  <si>
    <t>Jügesheim II</t>
  </si>
  <si>
    <t>Hünfeld</t>
  </si>
  <si>
    <t>Heidenau SH</t>
  </si>
  <si>
    <t>Heidenau HH</t>
  </si>
  <si>
    <t>Hameln</t>
  </si>
  <si>
    <t>Gütersloh-Verl</t>
  </si>
  <si>
    <t>Glauchau</t>
  </si>
  <si>
    <t>Gera-Gorlitzschberg</t>
  </si>
  <si>
    <t>Dormagen Chempark H</t>
  </si>
  <si>
    <t>Crimmitschau</t>
  </si>
  <si>
    <t>Bünde</t>
  </si>
  <si>
    <t>Bielefeld (KOWI)</t>
  </si>
  <si>
    <t>Bensheim</t>
  </si>
  <si>
    <t>Altenburg</t>
  </si>
  <si>
    <t>Mallnow</t>
  </si>
  <si>
    <t>Sp. Rehden</t>
  </si>
  <si>
    <t>Nüttermoor</t>
  </si>
  <si>
    <t>Jemgum III</t>
  </si>
  <si>
    <t>Jemgum I</t>
  </si>
  <si>
    <t>Wörth</t>
  </si>
  <si>
    <t>Wesseling II</t>
  </si>
  <si>
    <t>Wesseling I</t>
  </si>
  <si>
    <t>Weisweiler</t>
  </si>
  <si>
    <t>Rath</t>
  </si>
  <si>
    <t>Mannheim I</t>
  </si>
  <si>
    <t>Ludwigshafen</t>
  </si>
  <si>
    <t>Köln-Merkenich II</t>
  </si>
  <si>
    <t>Karlsruhe-Maxau</t>
  </si>
  <si>
    <t>Kalscheuren</t>
  </si>
  <si>
    <t>Hillegossen</t>
  </si>
  <si>
    <t>Herdecke</t>
  </si>
  <si>
    <t>Hagen-Boele</t>
  </si>
  <si>
    <t>Godorf</t>
  </si>
  <si>
    <t>Baunatal</t>
  </si>
  <si>
    <t>Fluxys TENP GmbH</t>
  </si>
  <si>
    <t>VIP Belgium-NCG</t>
  </si>
  <si>
    <t>Deutschneudorf-EUGAL-Brandov</t>
  </si>
  <si>
    <t>Fluxys Deutschland GmbH</t>
  </si>
  <si>
    <t>Neukirchen - FNB</t>
  </si>
  <si>
    <t>Gotha-Ost - FNB</t>
  </si>
  <si>
    <t>Gera - FNB</t>
  </si>
  <si>
    <t>Eisenach-Nord - FNB</t>
  </si>
  <si>
    <t>AZ TEN FNB</t>
  </si>
  <si>
    <t>AZ OHG 1 - FNB</t>
  </si>
  <si>
    <t>AZ FG - FNB</t>
  </si>
  <si>
    <t>AZ ENM - FNB</t>
  </si>
  <si>
    <t>bayernets GmbH</t>
  </si>
  <si>
    <t>SWM Infrastruktur</t>
  </si>
  <si>
    <t>swa Netze</t>
  </si>
  <si>
    <t>Stadtwerke Landshut</t>
  </si>
  <si>
    <t>Stadtwerke Ingolstadt Netze</t>
  </si>
  <si>
    <t>Regensburger Energie- und Wasserversorgung</t>
  </si>
  <si>
    <t>Industriepark Werk Bobingen</t>
  </si>
  <si>
    <t>Ausspeisestellen zu Energienetze Bayern</t>
  </si>
  <si>
    <t>Zone Kiefersfelden-Pfronten</t>
  </si>
  <si>
    <t>Überackern 2</t>
  </si>
  <si>
    <t>Wolfersberg/USP Einpressen</t>
  </si>
  <si>
    <t>USP Haidach/Einpressen</t>
  </si>
  <si>
    <t>Inzenham-West USP Einpressen</t>
  </si>
  <si>
    <t>Haiming 2-RAGES/bn Einpressen</t>
  </si>
  <si>
    <t>Haiming 2-7F/bn Einpressen</t>
  </si>
  <si>
    <t>Weissenhorn Industrie</t>
  </si>
  <si>
    <t>Weissenhorn Bäckerei</t>
  </si>
  <si>
    <t>Vohburg Raffinerie</t>
  </si>
  <si>
    <t>Unterempfenbach Dachziegel</t>
  </si>
  <si>
    <t>Unterbernbach Sägewerk</t>
  </si>
  <si>
    <t>Schongau Papierfabrik Gasturbine</t>
  </si>
  <si>
    <t>Schongau Papierfabrik</t>
  </si>
  <si>
    <t>Saal Industrie</t>
  </si>
  <si>
    <t>Reitmehring Milchwerk</t>
  </si>
  <si>
    <t>Raubling Industrie</t>
  </si>
  <si>
    <t>Neustadt Raffinerie</t>
  </si>
  <si>
    <t>Münchsmünster Truppenunterkunft</t>
  </si>
  <si>
    <t>Kleinkötz Industrie</t>
  </si>
  <si>
    <t>Kelheim Chemie</t>
  </si>
  <si>
    <t>Gendorf Industriepark</t>
  </si>
  <si>
    <t>Gars Asphaltwerk</t>
  </si>
  <si>
    <t>Forchheim Ziegelei</t>
  </si>
  <si>
    <t>Erdwärme Grünwald</t>
  </si>
  <si>
    <t>Burghausen Raffinerie</t>
  </si>
  <si>
    <t>Burghausen Industrie 2</t>
  </si>
  <si>
    <t>Bogen Dachziegel</t>
  </si>
  <si>
    <t>Bogen Chemie</t>
  </si>
  <si>
    <t>Bellenberg Ziegelei</t>
  </si>
  <si>
    <t>Autenried Industrie</t>
  </si>
  <si>
    <t>Emden EMS/ EPT</t>
  </si>
  <si>
    <t>Leer - Mooräcker - 3 (700096 Jemgum I UGS-E)</t>
  </si>
  <si>
    <t>Gronau - Epe - 13 (UGS-E)</t>
  </si>
  <si>
    <t>Gronau - Epe - 11 (UGS-E)</t>
  </si>
  <si>
    <t>Epe/Xanten I (UGS-E)</t>
  </si>
  <si>
    <t>Epe - III (UGS-E)</t>
  </si>
  <si>
    <t>Emlichheim - Kalle - 1 (UGS-E)</t>
  </si>
  <si>
    <t>BGEA - Rosendahl - Hoeven - Brookalle</t>
  </si>
  <si>
    <t>BGEA - Bergheim - Paffendorf</t>
  </si>
  <si>
    <t>Engerhafe</t>
  </si>
  <si>
    <t>VGS Storage Hub Entry</t>
  </si>
  <si>
    <t>UGS Staßfurt Entry</t>
  </si>
  <si>
    <t>UGS Peckensen Entry</t>
  </si>
  <si>
    <t>UGS Kraak Entry</t>
  </si>
  <si>
    <t>Voigtei</t>
  </si>
  <si>
    <t>Schneeren</t>
  </si>
  <si>
    <t>Rehden</t>
  </si>
  <si>
    <t>Lehringen</t>
  </si>
  <si>
    <t>Gr. Giesen HHW</t>
  </si>
  <si>
    <t>Frenswegen</t>
  </si>
  <si>
    <t>Böstlingen</t>
  </si>
  <si>
    <t>Lubmin-Brandov Gastransport GmbH</t>
  </si>
  <si>
    <t>DORNUM</t>
  </si>
  <si>
    <t>VISSELHOEVEDE MEEG</t>
  </si>
  <si>
    <t>LEHRINGEN RI LUTTUM</t>
  </si>
  <si>
    <t>LEER EGM</t>
  </si>
  <si>
    <t>IMBROCK</t>
  </si>
  <si>
    <t>GROOTHUSEN</t>
  </si>
  <si>
    <t>DOETLINGEN UE L</t>
  </si>
  <si>
    <t>Nonnendorf</t>
  </si>
  <si>
    <t>Fuchswinkel</t>
  </si>
  <si>
    <t>BGEA Wörth</t>
  </si>
  <si>
    <t>Wolfersberg/USP Entnahme</t>
  </si>
  <si>
    <t>USP Haidach/Entnahme</t>
  </si>
  <si>
    <t>Inzenham-West USP Entnahme</t>
  </si>
  <si>
    <t>Haiming 2-RAGES/bn Entnahme</t>
  </si>
  <si>
    <t>Haiming 2-7F/bn Entnahme</t>
  </si>
  <si>
    <t xml:space="preserve">Art. 8 NC TAR 
Indikativer Referenzpreis (kapazitätsgewichtete Distanz)
mit einem Entry-Exit-Split von 50/50
Indicative reference price
(capacity weighted distance)
with an entry-exit-split of 50/50
</t>
  </si>
  <si>
    <t>Bezeichnung des Punktes / der Zone
Designation of point / zone</t>
  </si>
  <si>
    <t>Fernleitungsnetzbetreiber
Transmission system operator</t>
  </si>
  <si>
    <t>Art. 26 (1) a) vi) NC TAR, Art. 26 (1) a) iii) NC TAR</t>
  </si>
  <si>
    <t>Anlage 3 / Annex 3</t>
  </si>
  <si>
    <t xml:space="preserve">Herten - Hohewardstraße 349 a </t>
  </si>
  <si>
    <t>Telgte - Stadtwerke Ostmünsterland GmbH &amp; Co. KG</t>
  </si>
  <si>
    <t>Ostbevern - Stadtwerke Ostmünsterland GmbH &amp; Co. KG</t>
  </si>
  <si>
    <t>Oelde - Stadtwerke Ostmünsterland GmbH &amp; Co. KG</t>
  </si>
  <si>
    <t>Ennigerloh I - Stadtwerke Ostmünsterland GmbH &amp; Co. KG</t>
  </si>
  <si>
    <t>Messstellenbetriebsentgelt [in €/a] 
Meter operation charge [in €/a]</t>
  </si>
  <si>
    <t>Bezeichnung des Ausspeisepunktes/der Ausspeisezone
Designation of exit point / zone</t>
  </si>
  <si>
    <t>Entgelte für den Messstellenbetrieb einschließlich Messung an Ausspeisepunkten zu Letztverbrauchern
Charges for meter operation including metering at exit points to end user connections</t>
  </si>
  <si>
    <t>Entgelte für den Messstellenbetrieb einschließlich Messung an Ausspeisepunkten zu nachgelagerten Verteilnetzbetreibern
Charges for meter operation including metering at exit points to distribution networks</t>
  </si>
  <si>
    <t xml:space="preserve">RC NGS-Oberschwaben                   </t>
  </si>
  <si>
    <t xml:space="preserve">RC NGS-Nordbaden                     </t>
  </si>
  <si>
    <t xml:space="preserve">RC Hornberg </t>
  </si>
  <si>
    <t>Duisburg, Laar / Bruckhausen</t>
  </si>
  <si>
    <t>Dillenburg, Kasseler Straße</t>
  </si>
  <si>
    <t>SW Weinheim</t>
  </si>
  <si>
    <t>Ferngas Netzgesellschaft mbH</t>
  </si>
  <si>
    <t>Weißenhorn Industrie</t>
  </si>
  <si>
    <t>Weißenhorn Bäckerei</t>
  </si>
  <si>
    <t>Bobingen Industrie</t>
  </si>
  <si>
    <t>Energienetze Bayern</t>
  </si>
  <si>
    <t>Anlage 4 / Annex 4</t>
  </si>
  <si>
    <t>Jahr
Year</t>
  </si>
  <si>
    <t xml:space="preserve">Art. 26 (1) d) NC TAR, Art. 30 (2) a) ii) und / and b) NC TAR
Prognose der Referenzpreise
Estimation of reference prices </t>
  </si>
  <si>
    <t>Anlage 5 / Annex 5</t>
  </si>
  <si>
    <t>uFZK</t>
  </si>
  <si>
    <t>FZK</t>
  </si>
  <si>
    <t>DZK</t>
  </si>
  <si>
    <t>bFZK</t>
  </si>
  <si>
    <t>Ausbuchungsgrad
Booking level</t>
  </si>
  <si>
    <t>Art des Kapazitätsproduktes
Type of capacity product</t>
  </si>
  <si>
    <t>Anlage 6 / Annex 6</t>
  </si>
  <si>
    <t>Referenzpreis 2027
Reference price 2027</t>
  </si>
  <si>
    <t>NAP (LNG)</t>
  </si>
  <si>
    <t>Open Grid Europe</t>
  </si>
  <si>
    <t>terranets BW GmbH Stuttgart</t>
  </si>
  <si>
    <t>ONTRAS Gastransport GmbH</t>
  </si>
  <si>
    <t>Greifswald (OPAL)</t>
  </si>
  <si>
    <t>Leer - Mooräcker - 1 (700096 Nüttermoor H UGS-E)</t>
  </si>
  <si>
    <t>VIP THE-ZTP (Lichtenbusch)</t>
  </si>
  <si>
    <t>VIP TTF-THE-H (Bocholtz-Vetschau)</t>
  </si>
  <si>
    <t>VIP TTF-THE-L (Zevenaar)</t>
  </si>
  <si>
    <t>Dinslaken - Regionetz GmbH - H</t>
  </si>
  <si>
    <t>Aachen - Regionetz GmbH - H</t>
  </si>
  <si>
    <t>Billerbeck - Gelsenwasser Energienetze GmbH</t>
  </si>
  <si>
    <t>Coesfeld - Stadtwerke Coesfeld GmbH - I</t>
  </si>
  <si>
    <t>Fröndenberg - Stadtwerke Fröndenberg Wickede GmbH</t>
  </si>
  <si>
    <t>Steinfurt - Stadtwerke Steinfurt GmbH</t>
  </si>
  <si>
    <t>Ochtrup - I - Stadtwerke Ochtrup GmbH</t>
  </si>
  <si>
    <t>Wickede - Stadtwerke Fröndenberg Wickede GmbH</t>
  </si>
  <si>
    <t>Borken - Stadtwerke Borken GmbH - III</t>
  </si>
  <si>
    <t>Aggertal - Rheinische Netzgesellschaft mbH (H-Gas)</t>
  </si>
  <si>
    <t>BELKAW II - Rheinische Netzgesellschaft mbH (H-Gas)</t>
  </si>
  <si>
    <t>BELKAW I - Rheinische Netzgesellschaft mbH (H-Gas)</t>
  </si>
  <si>
    <t>Düsseldorf - Netzgesellschaft Düsseldorf mbH (H-Gas)</t>
  </si>
  <si>
    <t>Köln II - Rheinische Netzgesellschaft mbH (H-Gas)</t>
  </si>
  <si>
    <t>Mönchengladbach - NEW Netz GmbH - II (Mönchen.-Nord u. weitere (H-Gas)</t>
  </si>
  <si>
    <t>Schwalmtal - NEW Netz GmbH (H-Gas)</t>
  </si>
  <si>
    <t>Viersen - NEW Netz GmbH (H-Gas)</t>
  </si>
  <si>
    <t>Bergheim - I - Westnetz GmbH (H-Gas)</t>
  </si>
  <si>
    <t>Brühl - Stadtwerke Brühl GmbH (L-Gas)</t>
  </si>
  <si>
    <t>Düren - Leitungspartner GmbH (L-Gas)</t>
  </si>
  <si>
    <t>Düsseldorf - Netzgesellschaft Düsseldorf mbH (L-Gas) - FZK</t>
  </si>
  <si>
    <t>Emmerich - Stadtwerke Emmerich GmbH (L-Gas)</t>
  </si>
  <si>
    <t>Inden - Regionetz GmbH - L (L-Gas)</t>
  </si>
  <si>
    <t>Köln I - Rheinische Netzgesellschaft mbH (L-Gas)</t>
  </si>
  <si>
    <t>Kalkar II - Gelsenwasser Energienetze GmbH (L-Gas)</t>
  </si>
  <si>
    <t>NGW III - Gelsenwasser Energienetze GmbH (L-Gas)</t>
  </si>
  <si>
    <t>NGW IV - Gelsenwasser Energienetze GmbH (L-Gas)</t>
  </si>
  <si>
    <t>NGW V - Gelsenwasser Energienetze GmbH (L-Gas)</t>
  </si>
  <si>
    <t>Bergheim III - Westnetz GmbH (L-Gas)</t>
  </si>
  <si>
    <t>Oberhausen - Oberhausener Netzgesellschaft mbH (L-Gas)</t>
  </si>
  <si>
    <t>Rhein-Erft - Rheinische Netzgesellschaft mbH (L-Gas)</t>
  </si>
  <si>
    <t>Wuppertal II - WSW Netz GmbH (L-Gas)</t>
  </si>
  <si>
    <t>Bergheim I - Bergheim-Horrem-Kerpen - Westnetz GmbH (L-Gas)</t>
  </si>
  <si>
    <t>Kreuzau - Blatzheim - Westnetz GmbH (L-Gas)</t>
  </si>
  <si>
    <t>Düren - Veolia Industriepark Deutschland GmbH (L-Gas)</t>
  </si>
  <si>
    <t>Elsdorf - Westnetz GmbH (L-Gas)</t>
  </si>
  <si>
    <t>Kamp-Lintfort - II (Fackelstraße) - Stadtwerke Kamp-Lintfort</t>
  </si>
  <si>
    <t>Duisburg - Walsum - Römerstraße</t>
  </si>
  <si>
    <t>Jülich - Forschungszentrum Jülich II</t>
  </si>
  <si>
    <t>Recklinghausen - Hillerheide - Rumplerstraße 14 V</t>
  </si>
  <si>
    <t>Ennigerloh - Nordring</t>
  </si>
  <si>
    <t>Herne - Hertener Straße</t>
  </si>
  <si>
    <t>Sassenberg - Zum weißen Stein</t>
  </si>
  <si>
    <t>Lingen_Raffineriestrasse</t>
  </si>
  <si>
    <t>Gretesch</t>
  </si>
  <si>
    <t>Siedenburg ZGT</t>
  </si>
  <si>
    <t>Zone_Velpe</t>
  </si>
  <si>
    <t>NAP (Ez)</t>
  </si>
  <si>
    <t>Staffhorst</t>
  </si>
  <si>
    <t>Mammendorf BGEA</t>
  </si>
  <si>
    <t>Gasverdichter Haiming Treibgas</t>
  </si>
  <si>
    <t xml:space="preserve">Kösching Raffinerie </t>
  </si>
  <si>
    <t>Leipheim Gaskraftwerk</t>
  </si>
  <si>
    <t>Schongau Papierfabrik DZK</t>
  </si>
  <si>
    <t>Waltenhofen/Veits Gasturbine</t>
  </si>
  <si>
    <t>schwaben netz</t>
  </si>
  <si>
    <t>VIP TTF THE, L</t>
  </si>
  <si>
    <t>Zone UGS L- und H-Gas</t>
  </si>
  <si>
    <t>IB Zone Emsland</t>
  </si>
  <si>
    <t>IB Zone Sulingen</t>
  </si>
  <si>
    <t>IB Zone Steinfeld</t>
  </si>
  <si>
    <t>IB Zone Nord</t>
  </si>
  <si>
    <t>IB Westnetz</t>
  </si>
  <si>
    <t>VIP ZTP-THE</t>
  </si>
  <si>
    <t>VIP Waidhaus</t>
  </si>
  <si>
    <t>VIP TTF-THE-H</t>
  </si>
  <si>
    <t>VIP France-Germany</t>
  </si>
  <si>
    <t>VIP TTF-THE-L</t>
  </si>
  <si>
    <t>VIP DK-THE</t>
  </si>
  <si>
    <t>Dornum GASPOOL</t>
  </si>
  <si>
    <t>Wilhelmshaven, LNG-Terminal 1</t>
  </si>
  <si>
    <t>Haren (Ems), Forststraße (H2)</t>
  </si>
  <si>
    <t>Merzig, Waldwieser Straße (Biogas)</t>
  </si>
  <si>
    <t>Dorsten, Fürst-Leopold-Allee</t>
  </si>
  <si>
    <t>Biblis, Kraftwerkstraße</t>
  </si>
  <si>
    <t>Bergkamen, Fritz-Husemann-Straße H</t>
  </si>
  <si>
    <t>Bottrop, In der Welheimer Mark</t>
  </si>
  <si>
    <t>Hamm, Hafenstraße H</t>
  </si>
  <si>
    <t>Witten-Annen, Stockumer Straße 28</t>
  </si>
  <si>
    <t>Stutensee, Lorenzstraße</t>
  </si>
  <si>
    <t>Gevelsberg, Hagener Straße 325</t>
  </si>
  <si>
    <t>Werne, Stockum, Hammer Straße</t>
  </si>
  <si>
    <t>Röthenbach, Röthenbachtal 1</t>
  </si>
  <si>
    <t>Köln-Porz, Poststraße - KAP01</t>
  </si>
  <si>
    <t>Werdohl, Schlesinger Straße</t>
  </si>
  <si>
    <t>Duisburg-Hochfeld, Werthauser Straße 127</t>
  </si>
  <si>
    <t>Bottrop, Baute</t>
  </si>
  <si>
    <t>Remscheid, Walter-Freitag-Straße 25</t>
  </si>
  <si>
    <t>Dalum, Rull</t>
  </si>
  <si>
    <t>Rüsselsheim, Am Maindamm - KAP01</t>
  </si>
  <si>
    <t>Bad Honnef H</t>
  </si>
  <si>
    <t>Bergisches Land H</t>
  </si>
  <si>
    <t>Bonn H1</t>
  </si>
  <si>
    <t>Bonn H2</t>
  </si>
  <si>
    <t>Leverkusen Chempark H</t>
  </si>
  <si>
    <t>Hannover 1 H</t>
  </si>
  <si>
    <t>Koblenz H</t>
  </si>
  <si>
    <t>Limburg H</t>
  </si>
  <si>
    <t>e-regio H1</t>
  </si>
  <si>
    <t>Wiesbaden-Taunusstein</t>
  </si>
  <si>
    <t>Marl, Hilgenbergstraße (NKP)</t>
  </si>
  <si>
    <t>Neurhede, Kuhweg</t>
  </si>
  <si>
    <t>Groß Fullen, Feldstraße</t>
  </si>
  <si>
    <t>Remscheid H</t>
  </si>
  <si>
    <t>Grefrath H</t>
  </si>
  <si>
    <t>Würzburg II</t>
  </si>
  <si>
    <t>Blumberg (700476)</t>
  </si>
  <si>
    <t>Düsseldorf H</t>
  </si>
  <si>
    <t>Grevenbroich H</t>
  </si>
  <si>
    <t>Burscheid H</t>
  </si>
  <si>
    <t>Leverkusen H</t>
  </si>
  <si>
    <t>Köln 1 H</t>
  </si>
  <si>
    <t>Köln 2 H</t>
  </si>
  <si>
    <t>BELKAW l H</t>
  </si>
  <si>
    <t>Marienheide-Reichshof H</t>
  </si>
  <si>
    <t>Rhein-Sieg H</t>
  </si>
  <si>
    <t>Königswinter H</t>
  </si>
  <si>
    <t>Diez H</t>
  </si>
  <si>
    <t>Haiger H</t>
  </si>
  <si>
    <t>Herborn H</t>
  </si>
  <si>
    <t>Kempen H</t>
  </si>
  <si>
    <t>Meerbusch H</t>
  </si>
  <si>
    <t>Nettetal H</t>
  </si>
  <si>
    <t>Neuss H</t>
  </si>
  <si>
    <t>Neuwied H</t>
  </si>
  <si>
    <t>Radevormwald H1</t>
  </si>
  <si>
    <t>Troisdorf H</t>
  </si>
  <si>
    <t>Weilburg H</t>
  </si>
  <si>
    <t>Willich H</t>
  </si>
  <si>
    <t>Wissen H</t>
  </si>
  <si>
    <t>Solingen H</t>
  </si>
  <si>
    <t>Syna H1</t>
  </si>
  <si>
    <t>Westerwald Nord H</t>
  </si>
  <si>
    <t>Betzdorf / Kirchen H</t>
  </si>
  <si>
    <t>Bad Essen, Am Rabewerk 1</t>
  </si>
  <si>
    <t>Glandorf, Eckholtweg H1</t>
  </si>
  <si>
    <t>Burbach Neunkirchen H</t>
  </si>
  <si>
    <t>Südwestfalen H</t>
  </si>
  <si>
    <t>Freudenberg H</t>
  </si>
  <si>
    <t>Attendorn H</t>
  </si>
  <si>
    <t>Kreuztal H</t>
  </si>
  <si>
    <t>Olpe H</t>
  </si>
  <si>
    <t>Siegen H</t>
  </si>
  <si>
    <t>Plettenberg H</t>
  </si>
  <si>
    <t>Werdohl H</t>
  </si>
  <si>
    <t>Nachrodt-Wiblingwerde H</t>
  </si>
  <si>
    <t>Schwerte H</t>
  </si>
  <si>
    <t>Iserlohn H</t>
  </si>
  <si>
    <t>RC Badenova</t>
  </si>
  <si>
    <t>RC Balingen 1</t>
  </si>
  <si>
    <t>RC EnBW Nord</t>
  </si>
  <si>
    <t>RC EnBW Stuttgart</t>
  </si>
  <si>
    <t>RC Erligheim (nicht aktiv)</t>
  </si>
  <si>
    <t>RC Schwäbisch Gmünd</t>
  </si>
  <si>
    <t>RC Schwäbisch Hall</t>
  </si>
  <si>
    <t>RC Zepfenhan</t>
  </si>
  <si>
    <t>Frankenthal Tanklager</t>
  </si>
  <si>
    <t>RC Bad Hersfeld</t>
  </si>
  <si>
    <t>RC Bad Salzungen</t>
  </si>
  <si>
    <t>RC Bebra</t>
  </si>
  <si>
    <t>RC Büdingen</t>
  </si>
  <si>
    <t>RC EAM</t>
  </si>
  <si>
    <t>RC EAM Heringen</t>
  </si>
  <si>
    <t>RC Eschwege</t>
  </si>
  <si>
    <t>RC EWR</t>
  </si>
  <si>
    <t>RC Frankfurt</t>
  </si>
  <si>
    <t>RC Fulda</t>
  </si>
  <si>
    <t>RC Göttingen</t>
  </si>
  <si>
    <t>RC Großostheim</t>
  </si>
  <si>
    <t>RC Homberg (Ohm)</t>
  </si>
  <si>
    <t>RC Kassel</t>
  </si>
  <si>
    <t>RC Lenglern</t>
  </si>
  <si>
    <t>RC Limeshain (Büdingen II)</t>
  </si>
  <si>
    <t>RC Main-Kinzig</t>
  </si>
  <si>
    <t>RC Offenbach am Main</t>
  </si>
  <si>
    <t>RC Osthessen</t>
  </si>
  <si>
    <t>RC Witzenhausen</t>
  </si>
  <si>
    <t>RC BHKW Hahnennest 2</t>
  </si>
  <si>
    <t>RC Omya BHKW 3</t>
  </si>
  <si>
    <t>RC Bingartes</t>
  </si>
  <si>
    <t>RC Unterbreizbach</t>
  </si>
  <si>
    <t>RC Werra</t>
  </si>
  <si>
    <t>RC Kelsterbach</t>
  </si>
  <si>
    <t>RC Speicher Reckrod Heizung</t>
  </si>
  <si>
    <t>Basel</t>
  </si>
  <si>
    <t>Lindau</t>
  </si>
  <si>
    <t>Speicher Reckrod</t>
  </si>
  <si>
    <t>Speicher Frankenthal</t>
  </si>
  <si>
    <t>Biogas Deisslingen</t>
  </si>
  <si>
    <t>Biogas Hahnennest</t>
  </si>
  <si>
    <t>Aachen Süd</t>
  </si>
  <si>
    <t>Mannheim-Waldhof</t>
  </si>
  <si>
    <t>Chemnitz-Stelzendorf</t>
  </si>
  <si>
    <t>Herdecke 1</t>
  </si>
  <si>
    <t>Herdecke 2</t>
  </si>
  <si>
    <t>Sürth</t>
  </si>
  <si>
    <t>Wörth Palm ASZ</t>
  </si>
  <si>
    <t>Bobbau</t>
  </si>
  <si>
    <t>Baltic Energy gate</t>
  </si>
  <si>
    <t>VIP THE-ZTP</t>
  </si>
  <si>
    <t>VIP TTF-THE H</t>
  </si>
  <si>
    <t>VIP Brandov</t>
  </si>
  <si>
    <t>BLUMBERG</t>
  </si>
  <si>
    <t>ABBENDORF (EWE)</t>
  </si>
  <si>
    <t>HERRNBURG</t>
  </si>
  <si>
    <t>SARKWITZ</t>
  </si>
  <si>
    <t>SITTENSEN EWE</t>
  </si>
  <si>
    <t>SOLTAU WEISSENKAMP</t>
  </si>
  <si>
    <t>HERRNBURG-LUEDERSDORF</t>
  </si>
  <si>
    <t>SCHLESWIG-HOLSTEIN 1</t>
  </si>
  <si>
    <t>LUEBECK</t>
  </si>
  <si>
    <t>RATZEBURG-MOELLN-OLDESLOE</t>
  </si>
  <si>
    <t>STADE</t>
  </si>
  <si>
    <t>UELZEN NORD</t>
  </si>
  <si>
    <t>UELZEN SUED</t>
  </si>
  <si>
    <t>LUENEBURG</t>
  </si>
  <si>
    <t>WENDLAND</t>
  </si>
  <si>
    <t>UGS NUETTERMOOR L (MOORAECKER)</t>
  </si>
  <si>
    <t>EDEWECHT</t>
  </si>
  <si>
    <t>CURAU</t>
  </si>
  <si>
    <t>EMS-VECHTE</t>
  </si>
  <si>
    <t>SCHLESWIG-HOLSTEIN 2</t>
  </si>
  <si>
    <t>HAMBURG</t>
  </si>
  <si>
    <t>ZEVEN</t>
  </si>
  <si>
    <t>SCHNEVERDINGEN - SUEDRING H</t>
  </si>
  <si>
    <t>HANNOVER NORD</t>
  </si>
  <si>
    <t>NIENBURG</t>
  </si>
  <si>
    <t>ACHIM H</t>
  </si>
  <si>
    <t>BREMEN H</t>
  </si>
  <si>
    <t>NEUSTADT H</t>
  </si>
  <si>
    <t>PEINE H</t>
  </si>
  <si>
    <t>GROSSBURGWEDEL H</t>
  </si>
  <si>
    <t>KOLSHORN (THOENSE)</t>
  </si>
  <si>
    <t>HEILSHORN</t>
  </si>
  <si>
    <t>DIEPHOLZ</t>
  </si>
  <si>
    <t>STEINHAGEN - OBERER STEINWEG</t>
  </si>
  <si>
    <t>PADERBORN-FISCHTEICHE</t>
  </si>
  <si>
    <t>WESTEN</t>
  </si>
  <si>
    <t>HASSEL</t>
  </si>
  <si>
    <t>STEMWEDE-LEVERN</t>
  </si>
  <si>
    <t>BIELEFELD</t>
  </si>
  <si>
    <t>BREMERHAVEN H</t>
  </si>
  <si>
    <t>CUXHAVEN</t>
  </si>
  <si>
    <t>VERDEN H</t>
  </si>
  <si>
    <t>ENGER</t>
  </si>
  <si>
    <t>BREMEN WEST H</t>
  </si>
  <si>
    <t>DELMENHORST IPRUMP</t>
  </si>
  <si>
    <t>EMDEN-EPT1</t>
  </si>
  <si>
    <t>UGS LESUM H</t>
  </si>
  <si>
    <t>UGS NUETTERMOOR H</t>
  </si>
  <si>
    <t xml:space="preserve">DOETLINGEN UE H </t>
  </si>
  <si>
    <t>NORDERSCHUBYFELD</t>
  </si>
  <si>
    <t>ROSCHE</t>
  </si>
  <si>
    <t>KOLSHORN (THOENSE) H</t>
  </si>
  <si>
    <t>ROTENBURG-LUHNE</t>
  </si>
  <si>
    <t>UELZEN</t>
  </si>
  <si>
    <t>KRAFTWERK FLENSBURG</t>
  </si>
  <si>
    <t>INDUSTRIEPARK WALSRODE</t>
  </si>
  <si>
    <t>FALLINGBOSTEL MONDELEZ</t>
  </si>
  <si>
    <t>KRAFTWERK LANDESBERGEN H</t>
  </si>
  <si>
    <t>WALSRODER CASINGS</t>
  </si>
  <si>
    <t>NIENBURG GLASHUETTE H</t>
  </si>
  <si>
    <t>NIENBURG KALI CHEMIE H</t>
  </si>
  <si>
    <t>KRAFTWERK MEHRUM H</t>
  </si>
  <si>
    <t>DELMENHORST</t>
  </si>
  <si>
    <t>KRAFTWERK KIRCHLENGERN</t>
  </si>
  <si>
    <t>VISSELHOEVEDE (AVACON)</t>
  </si>
  <si>
    <t>VWK WOLFSBURG H</t>
  </si>
  <si>
    <t>BETRIEB SPEICHER LESUM H</t>
  </si>
  <si>
    <t>BRAUNSCHWEIG H</t>
  </si>
  <si>
    <t>PEINER LAND H</t>
  </si>
  <si>
    <t>Deutschneudorf Entry</t>
  </si>
  <si>
    <t>Biogasproduktion_ONTRAS</t>
  </si>
  <si>
    <t>GCP GAZ-SYSTEM/ONTRAS Entry</t>
  </si>
  <si>
    <t>NAP Ahrensfelde</t>
  </si>
  <si>
    <t>NAP Bitterfeld GuD</t>
  </si>
  <si>
    <t>NAP Sandersdorf</t>
  </si>
  <si>
    <t>NAP Güstrow</t>
  </si>
  <si>
    <t>NAP Böhlen</t>
  </si>
  <si>
    <t>NKP-Zone ING Schkopau</t>
  </si>
  <si>
    <t>NKP-Zone SachsenNetze HS.HD Zone</t>
  </si>
  <si>
    <t>NKP-Zone Ferngas Thüringen-Sachsen</t>
  </si>
  <si>
    <t>UGS TEP Storage Hub Exit</t>
  </si>
  <si>
    <t>VIP TTF-THE</t>
  </si>
  <si>
    <t>Recklinghausen - Hillerheide - Alte Grenzstraße (Heizung)</t>
  </si>
  <si>
    <t>Bogen Dachziegelei</t>
  </si>
  <si>
    <t>Reithmehring Milchwerk</t>
  </si>
  <si>
    <t>Unterempfenbach Dachziegelei</t>
  </si>
  <si>
    <t>Bergkamen, Justus-Liebig-Straße</t>
  </si>
  <si>
    <t>Duisburg, Huckingen, Ehinger Straße 200</t>
  </si>
  <si>
    <t>Duisburg, Huckingen, Mannesmannstraße</t>
  </si>
  <si>
    <t>Düsseldorf Königsberger Str. 80</t>
  </si>
  <si>
    <t>Ehringhausen, Am Bahnhof</t>
  </si>
  <si>
    <t>Gladbeck, Am Wiesenbusch (Glück Auf)</t>
  </si>
  <si>
    <t>Gladbeck, Am Wiesenbusch (Spinne West / Not-NAP)</t>
  </si>
  <si>
    <t>Grevenbroich, Nordstraße</t>
  </si>
  <si>
    <t>Kirchen, Jungenthaler Straße</t>
  </si>
  <si>
    <t>Legden, Asbecker Straße (Not-NAP)</t>
  </si>
  <si>
    <t xml:space="preserve">Moers, Franz-Haniel-Str. 41, NAP-HW </t>
  </si>
  <si>
    <t>Osnabrück, Schlachthofstraße</t>
  </si>
  <si>
    <t>Röthenbach</t>
  </si>
  <si>
    <t>Sinn, Gutenbergstraße</t>
  </si>
  <si>
    <t>Werdohl, Plettenberger Straße 12</t>
  </si>
  <si>
    <t>NAP Arneburg</t>
  </si>
  <si>
    <t>NAP Halle Zone [Dieselstr. NP-ID 5125 u. Trotha NP-ID 2132]</t>
  </si>
  <si>
    <t>Letztverbraucher 05/06 (Eigenverbrauch GTG, L-und H-Gas)</t>
  </si>
  <si>
    <t>Letztverbraucher 05/06</t>
  </si>
  <si>
    <t>davon Nominierungsersatzverfahren</t>
  </si>
  <si>
    <t xml:space="preserve">Durchschnittspreis bei Referenzpreismethode der kapazitätsgewichteten Distanz (Entry-Exit-Split 50/50; gewichtet mit der prognostizierten kontrahierten angepassten Kapazität)
Average price using capacity weighted distance reference price methodology (Entry-Exit-Split 50/50; weighted with the forecasted contracted rescaled capacity)
</t>
  </si>
  <si>
    <t>Anlage 1 / Annex 1</t>
  </si>
  <si>
    <t>Messstellenbetriebsentgelt
Meter operation charge</t>
  </si>
  <si>
    <t>Messentgelt
Metering charge</t>
  </si>
  <si>
    <t>terranets BW GmbH</t>
  </si>
  <si>
    <t>Empelde H-Gas</t>
  </si>
  <si>
    <t>Empelde L-Gas</t>
  </si>
  <si>
    <t xml:space="preserve">Art. 6 (4) c) NC TAR
Indikativer Referenzpreis
(Briefmarke)
nach Anpassung
Indicative reference price
(postage stamp)
after rescaling
</t>
  </si>
  <si>
    <t>Geschätzte zulässige Erlöse aus Fernleitungsdienstleistungen
Forecasted transmission service revenue</t>
  </si>
  <si>
    <t xml:space="preserve">Indikativer Referenzpreis
nach Anpassung
gemäß Art. 6 (4) c) NC TAR 
Indicative reference price after rescaling according
to Art. 6 (4) c) NC TAR  </t>
  </si>
  <si>
    <t xml:space="preserve">
Bewertung der Kostenzuweisung
Entry:
• NKP (GÜP) – Grenzübergangspunkt
• NAP (Erzeugung) – Anschluss inländischer Erzeugungsanlagen
• NAP (LNG) – Anschluss LNG-Terminals
• NAP (Sp) – Speicher
• NAP (Bio) – Biogaseinspeisung 
• NAP (PtG) - Power-to-Gas 
Exit:
• NKP (GÜP) – Grenzübergangspunkt
• NKP (iB) – interne Bestellung eines nachgelagerten Verteilernetzbetreibers
• NAP (Sp) – Speicher
• NAP (Lv) – Anschluss Letztverbraucher
</t>
  </si>
  <si>
    <t xml:space="preserve">
Cost allocation assessment
Entry:
• NKP (GÜP) – cross-border interconnection point
• NAP (Erzeugung) – connection of domestic production facilities
• NAP (LNG) – connection of LNG terminal
• NAP (Sp) – storage
• NAP (Bio) – biogas input 
• NAP (PtG) - power-to-gas 
Exit:
• NKP (GÜP) – cross-border interconnection point
• NKP (iB) – internal booking of a downstream distribution system operator
• NAP (Sp) – storage
• NAP (Lv) – end user connection
</t>
  </si>
  <si>
    <t>Prognostizierte kontrahierte angepasste Kapazität
Forecasted contracted
rescaled capacity</t>
  </si>
  <si>
    <t>Berechnungen anhand angepasster Kapazität
calculated using rescaled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</si>
</sst>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\ &quot;€&quot;"/>
    <numFmt numFmtId="166" formatCode="#,##0.0000"/>
    <numFmt numFmtId="167" formatCode="#,##0.00\ &quot;€&quot;"/>
    <numFmt numFmtId="168" formatCode="0.0%"/>
    <numFmt numFmtId="169" formatCode="#,##0&quot; kWh/h&quot;"/>
    <numFmt numFmtId="170" formatCode="#,##0.00&quot; €/(kWh/h/a)&quot;"/>
    <numFmt numFmtId="171" formatCode="#,##0&quot; kWh/h/a&quot;"/>
    <numFmt numFmtId="172" formatCode="#,##0.00\ &quot;€/a&quot;"/>
    <numFmt numFmtId="173" formatCode="#,##0.00\ &quot;€/d&quot;"/>
  </numFmts>
  <fonts count="1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3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theme="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  <border>
      <left style="medium">
        <color indexed="64"/>
      </left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13" applyNumberFormat="0" applyFill="0" applyAlignment="0" applyProtection="0"/>
    <xf numFmtId="0" fontId="6" fillId="0" borderId="12" applyNumberFormat="0" applyFill="0" applyAlignment="0" applyProtection="0"/>
    <xf numFmtId="0" fontId="12" fillId="0" borderId="0"/>
    <xf numFmtId="0" fontId="12" fillId="0" borderId="0"/>
    <xf numFmtId="9" fontId="3" fillId="0" borderId="0" applyFont="0" applyFill="0" applyBorder="0" applyAlignment="0" applyProtection="0"/>
  </cellStyleXfs>
  <cellXfs count="230">
    <xf numFmtId="0" fontId="0" fillId="0" borderId="0" xfId="0"/>
    <xf numFmtId="0" fontId="3" fillId="0" borderId="0" xfId="2"/>
    <xf numFmtId="0" fontId="3" fillId="0" borderId="0" xfId="2" applyAlignment="1">
      <alignment horizontal="center"/>
    </xf>
    <xf numFmtId="0" fontId="0" fillId="0" borderId="14" xfId="2" applyFont="1" applyBorder="1" applyAlignment="1">
      <alignment vertical="center" wrapText="1"/>
    </xf>
    <xf numFmtId="0" fontId="0" fillId="0" borderId="16" xfId="2" applyFont="1" applyFill="1" applyBorder="1" applyAlignment="1">
      <alignment horizontal="center" vertical="center" wrapText="1"/>
    </xf>
    <xf numFmtId="2" fontId="3" fillId="0" borderId="15" xfId="2" applyNumberFormat="1" applyFill="1" applyBorder="1" applyAlignment="1">
      <alignment vertical="center" wrapText="1"/>
    </xf>
    <xf numFmtId="2" fontId="3" fillId="2" borderId="15" xfId="2" applyNumberFormat="1" applyFill="1" applyBorder="1" applyAlignment="1">
      <alignment vertical="center" wrapText="1"/>
    </xf>
    <xf numFmtId="0" fontId="3" fillId="0" borderId="16" xfId="2" applyBorder="1" applyAlignment="1">
      <alignment horizontal="center" vertical="center" wrapText="1"/>
    </xf>
    <xf numFmtId="0" fontId="3" fillId="0" borderId="18" xfId="2" applyFill="1" applyBorder="1" applyAlignment="1">
      <alignment horizontal="center" vertical="center" wrapText="1"/>
    </xf>
    <xf numFmtId="0" fontId="3" fillId="0" borderId="14" xfId="2" applyBorder="1" applyAlignment="1">
      <alignment vertical="center" wrapText="1"/>
    </xf>
    <xf numFmtId="3" fontId="3" fillId="2" borderId="15" xfId="2" applyNumberFormat="1" applyFill="1" applyBorder="1" applyAlignment="1">
      <alignment vertical="center" wrapText="1"/>
    </xf>
    <xf numFmtId="0" fontId="3" fillId="0" borderId="15" xfId="2" applyBorder="1" applyAlignment="1">
      <alignment horizontal="center" vertical="center" wrapText="1"/>
    </xf>
    <xf numFmtId="3" fontId="3" fillId="0" borderId="15" xfId="2" applyNumberFormat="1" applyFill="1" applyBorder="1" applyAlignment="1">
      <alignment vertical="center" wrapText="1"/>
    </xf>
    <xf numFmtId="0" fontId="0" fillId="0" borderId="15" xfId="2" applyFont="1" applyBorder="1" applyAlignment="1">
      <alignment horizontal="center" vertical="center" wrapText="1"/>
    </xf>
    <xf numFmtId="0" fontId="0" fillId="0" borderId="18" xfId="2" applyFont="1" applyBorder="1" applyAlignment="1">
      <alignment horizontal="center" vertical="center" wrapText="1"/>
    </xf>
    <xf numFmtId="0" fontId="3" fillId="0" borderId="18" xfId="2" applyBorder="1" applyAlignment="1">
      <alignment horizontal="center" vertical="center" wrapText="1"/>
    </xf>
    <xf numFmtId="0" fontId="0" fillId="0" borderId="15" xfId="2" applyFont="1" applyFill="1" applyBorder="1" applyAlignment="1">
      <alignment horizontal="center" vertical="center" wrapText="1"/>
    </xf>
    <xf numFmtId="2" fontId="3" fillId="0" borderId="15" xfId="2" applyNumberFormat="1" applyFill="1" applyBorder="1" applyAlignment="1">
      <alignment horizontal="right" vertical="center" wrapText="1"/>
    </xf>
    <xf numFmtId="0" fontId="0" fillId="0" borderId="18" xfId="2" applyFont="1" applyFill="1" applyBorder="1" applyAlignment="1">
      <alignment horizontal="center" vertical="center" wrapText="1"/>
    </xf>
    <xf numFmtId="0" fontId="0" fillId="0" borderId="21" xfId="2" applyFont="1" applyBorder="1" applyAlignment="1">
      <alignment vertical="center" wrapText="1"/>
    </xf>
    <xf numFmtId="3" fontId="0" fillId="0" borderId="22" xfId="3" applyNumberFormat="1" applyFont="1" applyFill="1" applyBorder="1" applyAlignment="1">
      <alignment horizontal="right" vertical="center" wrapText="1"/>
    </xf>
    <xf numFmtId="0" fontId="0" fillId="0" borderId="22" xfId="2" applyFont="1" applyBorder="1" applyAlignment="1">
      <alignment horizontal="center" vertical="center" wrapText="1"/>
    </xf>
    <xf numFmtId="0" fontId="0" fillId="0" borderId="23" xfId="2" applyFont="1" applyFill="1" applyBorder="1" applyAlignment="1">
      <alignment horizontal="center" vertical="center" wrapText="1"/>
    </xf>
    <xf numFmtId="0" fontId="5" fillId="0" borderId="24" xfId="2" applyFont="1" applyBorder="1" applyAlignment="1">
      <alignment horizontal="center" vertical="center" wrapText="1"/>
    </xf>
    <xf numFmtId="0" fontId="5" fillId="0" borderId="25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3" fillId="0" borderId="0" xfId="2" applyAlignment="1">
      <alignment vertical="center"/>
    </xf>
    <xf numFmtId="0" fontId="3" fillId="0" borderId="0" xfId="2" applyAlignment="1">
      <alignment horizontal="center" vertical="center"/>
    </xf>
    <xf numFmtId="0" fontId="3" fillId="0" borderId="0" xfId="4"/>
    <xf numFmtId="168" fontId="0" fillId="0" borderId="27" xfId="5" applyNumberFormat="1" applyFont="1" applyFill="1" applyBorder="1" applyAlignment="1">
      <alignment horizontal="right" vertical="center"/>
    </xf>
    <xf numFmtId="4" fontId="0" fillId="0" borderId="15" xfId="6" applyNumberFormat="1" applyFont="1" applyFill="1" applyBorder="1" applyAlignment="1">
      <alignment horizontal="right" vertical="center"/>
    </xf>
    <xf numFmtId="169" fontId="0" fillId="0" borderId="15" xfId="6" applyNumberFormat="1" applyFont="1" applyFill="1" applyBorder="1" applyAlignment="1">
      <alignment horizontal="right" vertical="center"/>
    </xf>
    <xf numFmtId="169" fontId="3" fillId="0" borderId="22" xfId="4" applyNumberFormat="1" applyFill="1" applyBorder="1" applyAlignment="1">
      <alignment horizontal="right" vertical="center"/>
    </xf>
    <xf numFmtId="0" fontId="5" fillId="0" borderId="24" xfId="4" applyFont="1" applyFill="1" applyBorder="1" applyAlignment="1">
      <alignment horizontal="center" vertical="center" wrapText="1"/>
    </xf>
    <xf numFmtId="0" fontId="3" fillId="0" borderId="7" xfId="4" applyBorder="1"/>
    <xf numFmtId="0" fontId="3" fillId="0" borderId="0" xfId="4" applyAlignment="1">
      <alignment horizontal="center" vertical="center"/>
    </xf>
    <xf numFmtId="169" fontId="3" fillId="0" borderId="28" xfId="4" applyNumberFormat="1" applyBorder="1" applyAlignment="1">
      <alignment horizontal="right" vertical="center"/>
    </xf>
    <xf numFmtId="0" fontId="3" fillId="2" borderId="28" xfId="4" applyFill="1" applyBorder="1" applyAlignment="1">
      <alignment horizontal="center"/>
    </xf>
    <xf numFmtId="0" fontId="0" fillId="2" borderId="31" xfId="4" applyFont="1" applyFill="1" applyBorder="1" applyAlignment="1">
      <alignment horizontal="center"/>
    </xf>
    <xf numFmtId="169" fontId="3" fillId="0" borderId="15" xfId="4" applyNumberFormat="1" applyBorder="1" applyAlignment="1">
      <alignment horizontal="right" vertical="center"/>
    </xf>
    <xf numFmtId="0" fontId="3" fillId="2" borderId="15" xfId="4" applyFill="1" applyBorder="1" applyAlignment="1">
      <alignment horizontal="center"/>
    </xf>
    <xf numFmtId="4" fontId="3" fillId="2" borderId="15" xfId="4" applyNumberFormat="1" applyFill="1" applyBorder="1" applyAlignment="1">
      <alignment horizontal="center"/>
    </xf>
    <xf numFmtId="0" fontId="0" fillId="2" borderId="15" xfId="4" applyFont="1" applyFill="1" applyBorder="1" applyAlignment="1">
      <alignment horizontal="center"/>
    </xf>
    <xf numFmtId="0" fontId="3" fillId="2" borderId="22" xfId="4" applyFill="1" applyBorder="1" applyAlignment="1">
      <alignment horizontal="center"/>
    </xf>
    <xf numFmtId="0" fontId="0" fillId="2" borderId="34" xfId="4" applyFont="1" applyFill="1" applyBorder="1" applyAlignment="1">
      <alignment horizontal="center"/>
    </xf>
    <xf numFmtId="0" fontId="2" fillId="2" borderId="40" xfId="4" applyFont="1" applyFill="1" applyBorder="1" applyAlignment="1" applyProtection="1">
      <alignment horizontal="center" vertical="center" wrapText="1"/>
    </xf>
    <xf numFmtId="0" fontId="5" fillId="2" borderId="25" xfId="2" applyFont="1" applyFill="1" applyBorder="1" applyAlignment="1" applyProtection="1">
      <alignment horizontal="center" vertical="center" wrapText="1"/>
    </xf>
    <xf numFmtId="0" fontId="5" fillId="0" borderId="25" xfId="2" applyFont="1" applyFill="1" applyBorder="1" applyAlignment="1" applyProtection="1">
      <alignment horizontal="center" vertical="center" wrapText="1"/>
    </xf>
    <xf numFmtId="0" fontId="5" fillId="0" borderId="26" xfId="2" applyFont="1" applyFill="1" applyBorder="1" applyAlignment="1" applyProtection="1">
      <alignment horizontal="center" vertical="center" wrapText="1"/>
    </xf>
    <xf numFmtId="0" fontId="3" fillId="0" borderId="0" xfId="4" applyFill="1"/>
    <xf numFmtId="0" fontId="0" fillId="0" borderId="0" xfId="4" applyFont="1"/>
    <xf numFmtId="0" fontId="0" fillId="0" borderId="0" xfId="4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4" applyFont="1" applyAlignment="1">
      <alignment wrapText="1"/>
    </xf>
    <xf numFmtId="0" fontId="0" fillId="0" borderId="0" xfId="4" applyFont="1" applyAlignment="1">
      <alignment vertical="center" wrapText="1"/>
    </xf>
    <xf numFmtId="0" fontId="4" fillId="2" borderId="0" xfId="4" applyFont="1" applyFill="1"/>
    <xf numFmtId="0" fontId="4" fillId="2" borderId="0" xfId="4" applyFont="1" applyFill="1" applyAlignment="1">
      <alignment horizontal="center" vertical="center"/>
    </xf>
    <xf numFmtId="0" fontId="4" fillId="2" borderId="0" xfId="4" applyFont="1" applyFill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44" xfId="4" applyFont="1" applyFill="1" applyBorder="1" applyAlignment="1">
      <alignment horizontal="center"/>
    </xf>
    <xf numFmtId="0" fontId="4" fillId="2" borderId="45" xfId="4" applyFont="1" applyFill="1" applyBorder="1" applyAlignment="1">
      <alignment horizontal="center" vertical="center"/>
    </xf>
    <xf numFmtId="0" fontId="4" fillId="2" borderId="0" xfId="4" applyFont="1" applyFill="1" applyBorder="1" applyAlignment="1">
      <alignment horizontal="center"/>
    </xf>
    <xf numFmtId="0" fontId="4" fillId="2" borderId="46" xfId="4" applyFont="1" applyFill="1" applyBorder="1" applyAlignment="1">
      <alignment horizontal="center"/>
    </xf>
    <xf numFmtId="0" fontId="5" fillId="0" borderId="8" xfId="2" applyFont="1" applyFill="1" applyBorder="1" applyAlignment="1" applyProtection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wrapText="1"/>
    </xf>
    <xf numFmtId="0" fontId="4" fillId="2" borderId="0" xfId="4" applyFont="1" applyFill="1" applyBorder="1" applyAlignment="1">
      <alignment horizontal="center" vertical="center"/>
    </xf>
    <xf numFmtId="0" fontId="4" fillId="2" borderId="49" xfId="4" applyFont="1" applyFill="1" applyBorder="1" applyAlignment="1">
      <alignment horizontal="center" vertical="center"/>
    </xf>
    <xf numFmtId="0" fontId="4" fillId="2" borderId="7" xfId="4" applyFont="1" applyFill="1" applyBorder="1" applyAlignment="1">
      <alignment horizontal="center" vertical="center"/>
    </xf>
    <xf numFmtId="0" fontId="4" fillId="2" borderId="7" xfId="4" applyFont="1" applyFill="1" applyBorder="1" applyAlignment="1">
      <alignment horizontal="center"/>
    </xf>
    <xf numFmtId="0" fontId="6" fillId="2" borderId="50" xfId="8" applyFill="1" applyBorder="1" applyAlignment="1">
      <alignment horizontal="center"/>
    </xf>
    <xf numFmtId="0" fontId="4" fillId="3" borderId="45" xfId="4" applyFont="1" applyFill="1" applyBorder="1" applyAlignment="1">
      <alignment horizontal="center" vertical="center"/>
    </xf>
    <xf numFmtId="0" fontId="4" fillId="3" borderId="0" xfId="4" applyFont="1" applyFill="1" applyBorder="1" applyAlignment="1">
      <alignment horizontal="center" vertical="center"/>
    </xf>
    <xf numFmtId="0" fontId="4" fillId="3" borderId="0" xfId="4" applyFont="1" applyFill="1" applyBorder="1" applyAlignment="1">
      <alignment horizontal="center"/>
    </xf>
    <xf numFmtId="0" fontId="4" fillId="3" borderId="46" xfId="4" applyFont="1" applyFill="1" applyBorder="1" applyAlignment="1">
      <alignment horizontal="center"/>
    </xf>
    <xf numFmtId="0" fontId="2" fillId="2" borderId="46" xfId="4" applyFont="1" applyFill="1" applyBorder="1" applyAlignment="1">
      <alignment horizontal="center"/>
    </xf>
    <xf numFmtId="0" fontId="5" fillId="0" borderId="10" xfId="2" applyFont="1" applyFill="1" applyBorder="1" applyAlignment="1" applyProtection="1">
      <alignment horizontal="center" vertical="center" wrapText="1"/>
    </xf>
    <xf numFmtId="0" fontId="4" fillId="2" borderId="0" xfId="4" applyFont="1" applyFill="1" applyAlignment="1">
      <alignment wrapText="1"/>
    </xf>
    <xf numFmtId="0" fontId="7" fillId="0" borderId="0" xfId="7" applyBorder="1"/>
    <xf numFmtId="0" fontId="4" fillId="0" borderId="0" xfId="4" applyFont="1" applyFill="1" applyAlignment="1">
      <alignment horizontal="center"/>
    </xf>
    <xf numFmtId="0" fontId="3" fillId="0" borderId="0" xfId="4" applyFill="1" applyBorder="1" applyAlignment="1"/>
    <xf numFmtId="0" fontId="3" fillId="0" borderId="0" xfId="4" applyAlignment="1"/>
    <xf numFmtId="0" fontId="8" fillId="3" borderId="0" xfId="4" applyFont="1" applyFill="1" applyAlignment="1">
      <alignment horizontal="right" vertical="center"/>
    </xf>
    <xf numFmtId="0" fontId="8" fillId="3" borderId="0" xfId="4" applyFont="1" applyFill="1" applyAlignment="1">
      <alignment horizontal="center" vertical="center"/>
    </xf>
    <xf numFmtId="0" fontId="8" fillId="3" borderId="0" xfId="4" applyFont="1" applyFill="1" applyAlignment="1">
      <alignment horizontal="center"/>
    </xf>
    <xf numFmtId="0" fontId="11" fillId="4" borderId="0" xfId="7" applyFont="1" applyFill="1" applyBorder="1"/>
    <xf numFmtId="0" fontId="3" fillId="0" borderId="0" xfId="4" applyAlignment="1">
      <alignment wrapText="1"/>
    </xf>
    <xf numFmtId="9" fontId="0" fillId="0" borderId="51" xfId="0" applyNumberFormat="1" applyFill="1" applyBorder="1"/>
    <xf numFmtId="0" fontId="0" fillId="0" borderId="52" xfId="0" applyFill="1" applyBorder="1"/>
    <xf numFmtId="0" fontId="13" fillId="0" borderId="52" xfId="9" applyFont="1" applyFill="1" applyBorder="1" applyAlignment="1">
      <alignment wrapText="1"/>
    </xf>
    <xf numFmtId="0" fontId="13" fillId="0" borderId="53" xfId="10" applyFont="1" applyFill="1" applyBorder="1" applyAlignment="1">
      <alignment wrapText="1"/>
    </xf>
    <xf numFmtId="9" fontId="0" fillId="0" borderId="54" xfId="0" applyNumberFormat="1" applyFill="1" applyBorder="1"/>
    <xf numFmtId="9" fontId="0" fillId="0" borderId="55" xfId="0" applyNumberFormat="1" applyFill="1" applyBorder="1"/>
    <xf numFmtId="0" fontId="13" fillId="0" borderId="55" xfId="9" applyFont="1" applyFill="1" applyBorder="1" applyAlignment="1">
      <alignment wrapText="1"/>
    </xf>
    <xf numFmtId="0" fontId="13" fillId="0" borderId="56" xfId="10" applyFont="1" applyFill="1" applyBorder="1" applyAlignment="1">
      <alignment wrapText="1"/>
    </xf>
    <xf numFmtId="9" fontId="0" fillId="0" borderId="57" xfId="0" applyNumberFormat="1" applyFill="1" applyBorder="1"/>
    <xf numFmtId="0" fontId="0" fillId="0" borderId="58" xfId="0" applyFill="1" applyBorder="1"/>
    <xf numFmtId="0" fontId="13" fillId="0" borderId="58" xfId="9" applyFont="1" applyFill="1" applyBorder="1" applyAlignment="1">
      <alignment wrapText="1"/>
    </xf>
    <xf numFmtId="0" fontId="13" fillId="0" borderId="59" xfId="10" applyFont="1" applyFill="1" applyBorder="1" applyAlignment="1">
      <alignment wrapText="1"/>
    </xf>
    <xf numFmtId="9" fontId="0" fillId="0" borderId="60" xfId="0" applyNumberFormat="1" applyFill="1" applyBorder="1"/>
    <xf numFmtId="9" fontId="0" fillId="0" borderId="61" xfId="0" applyNumberFormat="1" applyFill="1" applyBorder="1"/>
    <xf numFmtId="0" fontId="13" fillId="0" borderId="61" xfId="9" applyFont="1" applyFill="1" applyBorder="1" applyAlignment="1">
      <alignment wrapText="1"/>
    </xf>
    <xf numFmtId="0" fontId="13" fillId="0" borderId="20" xfId="10" applyFont="1" applyFill="1" applyBorder="1" applyAlignment="1">
      <alignment wrapText="1"/>
    </xf>
    <xf numFmtId="0" fontId="0" fillId="0" borderId="61" xfId="0" applyFill="1" applyBorder="1"/>
    <xf numFmtId="9" fontId="0" fillId="0" borderId="41" xfId="0" applyNumberFormat="1" applyFill="1" applyBorder="1"/>
    <xf numFmtId="9" fontId="0" fillId="0" borderId="42" xfId="0" applyNumberFormat="1" applyFill="1" applyBorder="1"/>
    <xf numFmtId="0" fontId="0" fillId="0" borderId="42" xfId="0" applyFill="1" applyBorder="1"/>
    <xf numFmtId="0" fontId="13" fillId="0" borderId="43" xfId="10" applyFont="1" applyFill="1" applyBorder="1" applyAlignment="1">
      <alignment wrapText="1"/>
    </xf>
    <xf numFmtId="0" fontId="0" fillId="0" borderId="55" xfId="0" applyFill="1" applyBorder="1"/>
    <xf numFmtId="0" fontId="5" fillId="0" borderId="25" xfId="4" applyFont="1" applyFill="1" applyBorder="1" applyAlignment="1">
      <alignment horizontal="center" vertical="center" wrapText="1"/>
    </xf>
    <xf numFmtId="0" fontId="5" fillId="0" borderId="26" xfId="4" applyFont="1" applyFill="1" applyBorder="1" applyAlignment="1">
      <alignment horizontal="center" vertical="center" wrapText="1"/>
    </xf>
    <xf numFmtId="4" fontId="0" fillId="0" borderId="15" xfId="2" applyNumberFormat="1" applyFont="1" applyFill="1" applyBorder="1" applyAlignment="1">
      <alignment horizontal="right" vertical="center" wrapText="1"/>
    </xf>
    <xf numFmtId="165" fontId="3" fillId="0" borderId="22" xfId="4" applyNumberFormat="1" applyFill="1" applyBorder="1" applyAlignment="1">
      <alignment horizontal="right" vertical="center"/>
    </xf>
    <xf numFmtId="165" fontId="3" fillId="0" borderId="15" xfId="4" applyNumberFormat="1" applyFill="1" applyBorder="1" applyAlignment="1">
      <alignment horizontal="right" vertical="center"/>
    </xf>
    <xf numFmtId="165" fontId="3" fillId="0" borderId="28" xfId="4" applyNumberFormat="1" applyFill="1" applyBorder="1" applyAlignment="1">
      <alignment horizontal="right" vertical="center"/>
    </xf>
    <xf numFmtId="167" fontId="3" fillId="0" borderId="22" xfId="4" applyNumberFormat="1" applyFill="1" applyBorder="1" applyAlignment="1">
      <alignment horizontal="right" vertical="center"/>
    </xf>
    <xf numFmtId="167" fontId="3" fillId="0" borderId="15" xfId="4" applyNumberFormat="1" applyFill="1" applyBorder="1" applyAlignment="1">
      <alignment horizontal="right" vertical="center"/>
    </xf>
    <xf numFmtId="0" fontId="2" fillId="0" borderId="40" xfId="4" applyFont="1" applyFill="1" applyBorder="1" applyAlignment="1" applyProtection="1">
      <alignment horizontal="center" vertical="center" wrapText="1"/>
    </xf>
    <xf numFmtId="0" fontId="2" fillId="0" borderId="25" xfId="2" applyFont="1" applyFill="1" applyBorder="1" applyAlignment="1" applyProtection="1">
      <alignment horizontal="center" vertical="center" wrapText="1"/>
    </xf>
    <xf numFmtId="165" fontId="0" fillId="0" borderId="15" xfId="6" applyNumberFormat="1" applyFont="1" applyFill="1" applyBorder="1" applyAlignment="1">
      <alignment horizontal="right" vertical="center"/>
    </xf>
    <xf numFmtId="172" fontId="10" fillId="2" borderId="1" xfId="4" applyNumberFormat="1" applyFont="1" applyFill="1" applyBorder="1" applyAlignment="1" applyProtection="1">
      <alignment horizontal="right" vertical="center" indent="8"/>
      <protection locked="0"/>
    </xf>
    <xf numFmtId="166" fontId="10" fillId="2" borderId="26" xfId="4" applyNumberFormat="1" applyFont="1" applyFill="1" applyBorder="1" applyAlignment="1" applyProtection="1">
      <alignment horizontal="center"/>
      <protection locked="0"/>
    </xf>
    <xf numFmtId="166" fontId="10" fillId="2" borderId="2" xfId="4" applyNumberFormat="1" applyFont="1" applyFill="1" applyBorder="1" applyAlignment="1" applyProtection="1">
      <alignment horizontal="center"/>
      <protection locked="0"/>
    </xf>
    <xf numFmtId="166" fontId="10" fillId="2" borderId="9" xfId="4" applyNumberFormat="1" applyFont="1" applyFill="1" applyBorder="1" applyAlignment="1" applyProtection="1">
      <alignment horizontal="center"/>
      <protection locked="0"/>
    </xf>
    <xf numFmtId="172" fontId="10" fillId="2" borderId="3" xfId="4" applyNumberFormat="1" applyFont="1" applyFill="1" applyBorder="1" applyAlignment="1" applyProtection="1">
      <alignment horizontal="right" vertical="center" indent="8"/>
      <protection locked="0"/>
    </xf>
    <xf numFmtId="172" fontId="10" fillId="2" borderId="10" xfId="4" applyNumberFormat="1" applyFont="1" applyFill="1" applyBorder="1" applyAlignment="1" applyProtection="1">
      <alignment horizontal="right" vertical="center" indent="8"/>
      <protection locked="0"/>
    </xf>
    <xf numFmtId="0" fontId="4" fillId="2" borderId="62" xfId="4" applyFont="1" applyFill="1" applyBorder="1" applyAlignment="1">
      <alignment horizontal="center" vertical="center" wrapText="1"/>
    </xf>
    <xf numFmtId="172" fontId="10" fillId="2" borderId="25" xfId="4" applyNumberFormat="1" applyFont="1" applyFill="1" applyBorder="1" applyAlignment="1" applyProtection="1">
      <alignment horizontal="right" vertical="center" indent="8"/>
      <protection locked="0"/>
    </xf>
    <xf numFmtId="172" fontId="10" fillId="2" borderId="8" xfId="4" applyNumberFormat="1" applyFont="1" applyFill="1" applyBorder="1" applyAlignment="1" applyProtection="1">
      <alignment horizontal="right" vertical="center" indent="8"/>
      <protection locked="0"/>
    </xf>
    <xf numFmtId="172" fontId="10" fillId="2" borderId="24" xfId="4" applyNumberFormat="1" applyFont="1" applyFill="1" applyBorder="1" applyAlignment="1" applyProtection="1">
      <alignment horizontal="right" vertical="center" indent="8"/>
      <protection locked="0"/>
    </xf>
    <xf numFmtId="172" fontId="0" fillId="0" borderId="24" xfId="0" applyNumberFormat="1" applyBorder="1" applyAlignment="1">
      <alignment horizontal="right" indent="8"/>
    </xf>
    <xf numFmtId="172" fontId="0" fillId="0" borderId="3" xfId="0" applyNumberFormat="1" applyBorder="1" applyAlignment="1">
      <alignment horizontal="right" indent="8"/>
    </xf>
    <xf numFmtId="172" fontId="0" fillId="0" borderId="10" xfId="0" applyNumberFormat="1" applyBorder="1" applyAlignment="1">
      <alignment horizontal="right" indent="8"/>
    </xf>
    <xf numFmtId="173" fontId="10" fillId="2" borderId="3" xfId="4" applyNumberFormat="1" applyFont="1" applyFill="1" applyBorder="1" applyAlignment="1" applyProtection="1">
      <alignment horizontal="right" vertical="center" indent="8"/>
      <protection locked="0"/>
    </xf>
    <xf numFmtId="173" fontId="10" fillId="2" borderId="10" xfId="4" applyNumberFormat="1" applyFont="1" applyFill="1" applyBorder="1" applyAlignment="1" applyProtection="1">
      <alignment horizontal="right" vertical="center" indent="8"/>
      <protection locked="0"/>
    </xf>
    <xf numFmtId="0" fontId="9" fillId="0" borderId="2" xfId="4" applyFont="1" applyFill="1" applyBorder="1" applyAlignment="1" applyProtection="1">
      <alignment horizontal="left" vertical="center" wrapText="1"/>
    </xf>
    <xf numFmtId="0" fontId="9" fillId="0" borderId="1" xfId="4" applyFont="1" applyFill="1" applyBorder="1" applyAlignment="1" applyProtection="1">
      <alignment horizontal="left" vertical="center" wrapText="1"/>
    </xf>
    <xf numFmtId="170" fontId="0" fillId="0" borderId="1" xfId="0" applyNumberFormat="1" applyFont="1" applyFill="1" applyBorder="1" applyAlignment="1">
      <alignment horizontal="center" vertical="center"/>
    </xf>
    <xf numFmtId="0" fontId="0" fillId="0" borderId="2" xfId="4" applyFont="1" applyBorder="1" applyAlignment="1">
      <alignment horizontal="left" vertical="center"/>
    </xf>
    <xf numFmtId="0" fontId="0" fillId="0" borderId="1" xfId="4" applyFont="1" applyBorder="1" applyAlignment="1">
      <alignment horizontal="left" vertical="center"/>
    </xf>
    <xf numFmtId="0" fontId="0" fillId="0" borderId="9" xfId="4" applyFont="1" applyBorder="1" applyAlignment="1">
      <alignment horizontal="left" vertical="center"/>
    </xf>
    <xf numFmtId="0" fontId="0" fillId="0" borderId="8" xfId="4" applyFont="1" applyBorder="1" applyAlignment="1">
      <alignment horizontal="left" vertical="center"/>
    </xf>
    <xf numFmtId="170" fontId="0" fillId="0" borderId="8" xfId="0" applyNumberFormat="1" applyFont="1" applyFill="1" applyBorder="1" applyAlignment="1">
      <alignment horizontal="center" vertical="center"/>
    </xf>
    <xf numFmtId="0" fontId="5" fillId="0" borderId="9" xfId="4" applyFont="1" applyBorder="1" applyAlignment="1">
      <alignment horizontal="center" vertical="center" wrapText="1"/>
    </xf>
    <xf numFmtId="0" fontId="5" fillId="0" borderId="8" xfId="4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4" applyFont="1" applyBorder="1" applyAlignment="1">
      <alignment horizontal="center" vertical="center" wrapText="1"/>
    </xf>
    <xf numFmtId="171" fontId="0" fillId="0" borderId="52" xfId="0" applyNumberFormat="1" applyFill="1" applyBorder="1"/>
    <xf numFmtId="171" fontId="0" fillId="0" borderId="58" xfId="0" applyNumberFormat="1" applyFill="1" applyBorder="1"/>
    <xf numFmtId="170" fontId="0" fillId="0" borderId="1" xfId="4" applyNumberFormat="1" applyFont="1" applyFill="1" applyBorder="1" applyAlignment="1">
      <alignment horizontal="right" vertical="center" indent="7"/>
    </xf>
    <xf numFmtId="170" fontId="0" fillId="0" borderId="3" xfId="0" applyNumberFormat="1" applyFont="1" applyFill="1" applyBorder="1" applyAlignment="1">
      <alignment horizontal="right" vertical="center" indent="7"/>
    </xf>
    <xf numFmtId="170" fontId="0" fillId="0" borderId="8" xfId="4" applyNumberFormat="1" applyFont="1" applyFill="1" applyBorder="1" applyAlignment="1">
      <alignment horizontal="right" vertical="center" indent="7"/>
    </xf>
    <xf numFmtId="170" fontId="0" fillId="0" borderId="10" xfId="0" applyNumberFormat="1" applyFont="1" applyFill="1" applyBorder="1" applyAlignment="1">
      <alignment horizontal="right" vertical="center" indent="7"/>
    </xf>
    <xf numFmtId="0" fontId="9" fillId="0" borderId="26" xfId="4" applyFont="1" applyFill="1" applyBorder="1" applyAlignment="1" applyProtection="1">
      <alignment horizontal="left" vertical="center" wrapText="1"/>
    </xf>
    <xf numFmtId="0" fontId="9" fillId="0" borderId="25" xfId="4" applyFont="1" applyFill="1" applyBorder="1" applyAlignment="1" applyProtection="1">
      <alignment horizontal="left" vertical="center" wrapText="1"/>
    </xf>
    <xf numFmtId="170" fontId="0" fillId="0" borderId="25" xfId="0" applyNumberFormat="1" applyFont="1" applyFill="1" applyBorder="1" applyAlignment="1">
      <alignment horizontal="center" vertical="center"/>
    </xf>
    <xf numFmtId="170" fontId="0" fillId="0" borderId="25" xfId="4" applyNumberFormat="1" applyFont="1" applyFill="1" applyBorder="1" applyAlignment="1">
      <alignment horizontal="right" vertical="center" indent="7"/>
    </xf>
    <xf numFmtId="170" fontId="0" fillId="0" borderId="24" xfId="0" applyNumberFormat="1" applyFont="1" applyFill="1" applyBorder="1" applyAlignment="1">
      <alignment horizontal="right" vertical="center" indent="7"/>
    </xf>
    <xf numFmtId="0" fontId="5" fillId="0" borderId="8" xfId="4" applyFont="1" applyFill="1" applyBorder="1" applyAlignment="1">
      <alignment horizontal="center" vertical="center" wrapText="1"/>
    </xf>
    <xf numFmtId="0" fontId="5" fillId="0" borderId="10" xfId="4" applyFont="1" applyFill="1" applyBorder="1" applyAlignment="1">
      <alignment horizontal="center" vertical="center" wrapText="1"/>
    </xf>
    <xf numFmtId="0" fontId="0" fillId="0" borderId="63" xfId="4" applyFont="1" applyBorder="1" applyAlignment="1">
      <alignment horizontal="center" vertical="center" wrapText="1"/>
    </xf>
    <xf numFmtId="170" fontId="0" fillId="0" borderId="65" xfId="6" applyNumberFormat="1" applyFont="1" applyFill="1" applyBorder="1" applyAlignment="1">
      <alignment horizontal="center" vertical="center" wrapText="1"/>
    </xf>
    <xf numFmtId="167" fontId="3" fillId="0" borderId="27" xfId="4" applyNumberFormat="1" applyFill="1" applyBorder="1" applyAlignment="1">
      <alignment horizontal="right" vertical="center"/>
    </xf>
    <xf numFmtId="0" fontId="0" fillId="0" borderId="0" xfId="4" applyFont="1" applyFill="1"/>
    <xf numFmtId="0" fontId="5" fillId="0" borderId="26" xfId="4" applyFont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 wrapText="1"/>
    </xf>
    <xf numFmtId="0" fontId="5" fillId="0" borderId="35" xfId="4" applyFont="1" applyFill="1" applyBorder="1" applyAlignment="1">
      <alignment horizontal="center" vertical="center" wrapText="1"/>
    </xf>
    <xf numFmtId="167" fontId="3" fillId="0" borderId="68" xfId="4" applyNumberFormat="1" applyFill="1" applyBorder="1" applyAlignment="1">
      <alignment horizontal="right" vertical="center"/>
    </xf>
    <xf numFmtId="167" fontId="3" fillId="0" borderId="16" xfId="4" applyNumberFormat="1" applyFill="1" applyBorder="1" applyAlignment="1">
      <alignment horizontal="right" vertical="center"/>
    </xf>
    <xf numFmtId="167" fontId="3" fillId="0" borderId="69" xfId="4" applyNumberFormat="1" applyFill="1" applyBorder="1" applyAlignment="1">
      <alignment horizontal="right" vertical="center"/>
    </xf>
    <xf numFmtId="0" fontId="3" fillId="0" borderId="0" xfId="4" applyBorder="1"/>
    <xf numFmtId="0" fontId="3" fillId="0" borderId="46" xfId="4" applyBorder="1"/>
    <xf numFmtId="0" fontId="0" fillId="0" borderId="18" xfId="4" applyFont="1" applyFill="1" applyBorder="1" applyAlignment="1">
      <alignment horizontal="center" wrapText="1"/>
    </xf>
    <xf numFmtId="0" fontId="3" fillId="0" borderId="18" xfId="4" applyBorder="1" applyAlignment="1">
      <alignment horizontal="center" wrapText="1"/>
    </xf>
    <xf numFmtId="4" fontId="0" fillId="0" borderId="14" xfId="6" applyNumberFormat="1" applyFont="1" applyFill="1" applyBorder="1" applyAlignment="1">
      <alignment horizontal="right" vertical="center"/>
    </xf>
    <xf numFmtId="0" fontId="3" fillId="0" borderId="70" xfId="4" applyBorder="1" applyAlignment="1">
      <alignment horizontal="center" wrapText="1"/>
    </xf>
    <xf numFmtId="168" fontId="0" fillId="0" borderId="36" xfId="5" applyNumberFormat="1" applyFont="1" applyFill="1" applyBorder="1" applyAlignment="1">
      <alignment horizontal="right" vertical="center"/>
    </xf>
    <xf numFmtId="0" fontId="0" fillId="0" borderId="19" xfId="4" applyFont="1" applyBorder="1" applyAlignment="1">
      <alignment horizontal="center" vertical="center" wrapText="1"/>
    </xf>
    <xf numFmtId="169" fontId="3" fillId="0" borderId="71" xfId="4" applyNumberFormat="1" applyFill="1" applyBorder="1" applyAlignment="1">
      <alignment horizontal="right" vertical="center"/>
    </xf>
    <xf numFmtId="169" fontId="0" fillId="0" borderId="71" xfId="3" applyNumberFormat="1" applyFont="1" applyFill="1" applyBorder="1" applyAlignment="1">
      <alignment horizontal="right" vertical="center"/>
    </xf>
    <xf numFmtId="0" fontId="0" fillId="0" borderId="71" xfId="4" applyFont="1" applyBorder="1" applyAlignment="1">
      <alignment horizontal="center" wrapText="1"/>
    </xf>
    <xf numFmtId="0" fontId="3" fillId="0" borderId="0" xfId="4" applyFill="1" applyAlignment="1"/>
    <xf numFmtId="0" fontId="3" fillId="0" borderId="73" xfId="4" applyBorder="1"/>
    <xf numFmtId="0" fontId="3" fillId="0" borderId="61" xfId="4" applyBorder="1"/>
    <xf numFmtId="0" fontId="3" fillId="0" borderId="52" xfId="4" applyBorder="1"/>
    <xf numFmtId="3" fontId="3" fillId="0" borderId="15" xfId="2" applyNumberFormat="1" applyFill="1" applyBorder="1" applyAlignment="1">
      <alignment vertical="center"/>
    </xf>
    <xf numFmtId="0" fontId="3" fillId="0" borderId="70" xfId="2" applyBorder="1" applyAlignment="1">
      <alignment horizontal="center" vertical="center" wrapText="1"/>
    </xf>
    <xf numFmtId="0" fontId="0" fillId="0" borderId="69" xfId="2" applyFont="1" applyFill="1" applyBorder="1" applyAlignment="1">
      <alignment horizontal="center" vertical="center" wrapText="1"/>
    </xf>
    <xf numFmtId="2" fontId="3" fillId="0" borderId="27" xfId="2" applyNumberFormat="1" applyFill="1" applyBorder="1" applyAlignment="1">
      <alignment vertical="center" wrapText="1"/>
    </xf>
    <xf numFmtId="0" fontId="0" fillId="0" borderId="36" xfId="2" applyFont="1" applyBorder="1" applyAlignment="1">
      <alignment vertical="center" wrapText="1"/>
    </xf>
    <xf numFmtId="2" fontId="8" fillId="0" borderId="0" xfId="4" applyNumberFormat="1" applyFont="1" applyFill="1"/>
    <xf numFmtId="169" fontId="3" fillId="0" borderId="15" xfId="4" applyNumberFormat="1" applyFill="1" applyBorder="1" applyAlignment="1">
      <alignment horizontal="right" vertical="center"/>
    </xf>
    <xf numFmtId="169" fontId="3" fillId="0" borderId="28" xfId="4" applyNumberFormat="1" applyFill="1" applyBorder="1" applyAlignment="1">
      <alignment horizontal="right" vertical="center"/>
    </xf>
    <xf numFmtId="167" fontId="3" fillId="0" borderId="66" xfId="4" applyNumberFormat="1" applyFill="1" applyBorder="1" applyAlignment="1">
      <alignment horizontal="right" vertical="center"/>
    </xf>
    <xf numFmtId="167" fontId="3" fillId="0" borderId="67" xfId="4" applyNumberFormat="1" applyFill="1" applyBorder="1" applyAlignment="1">
      <alignment horizontal="right" vertical="center"/>
    </xf>
    <xf numFmtId="167" fontId="3" fillId="0" borderId="39" xfId="4" applyNumberFormat="1" applyFill="1" applyBorder="1" applyAlignment="1">
      <alignment horizontal="right" vertical="center"/>
    </xf>
    <xf numFmtId="167" fontId="3" fillId="0" borderId="28" xfId="4" applyNumberFormat="1" applyFill="1" applyBorder="1" applyAlignment="1">
      <alignment horizontal="right" vertical="center"/>
    </xf>
    <xf numFmtId="165" fontId="3" fillId="0" borderId="72" xfId="4" applyNumberFormat="1" applyFill="1" applyBorder="1" applyAlignment="1">
      <alignment horizontal="right" vertical="center"/>
    </xf>
    <xf numFmtId="165" fontId="3" fillId="0" borderId="14" xfId="4" applyNumberFormat="1" applyFill="1" applyBorder="1" applyAlignment="1">
      <alignment horizontal="right" vertical="center"/>
    </xf>
    <xf numFmtId="42" fontId="0" fillId="0" borderId="64" xfId="6" applyNumberFormat="1" applyFont="1" applyFill="1" applyBorder="1" applyAlignment="1">
      <alignment horizontal="center" vertical="center"/>
    </xf>
    <xf numFmtId="171" fontId="0" fillId="0" borderId="64" xfId="6" applyNumberFormat="1" applyFont="1" applyFill="1" applyBorder="1" applyAlignment="1">
      <alignment horizontal="center" vertical="center"/>
    </xf>
    <xf numFmtId="171" fontId="0" fillId="0" borderId="55" xfId="0" applyNumberFormat="1" applyFill="1" applyBorder="1"/>
    <xf numFmtId="171" fontId="0" fillId="0" borderId="61" xfId="0" applyNumberFormat="1" applyFill="1" applyBorder="1"/>
    <xf numFmtId="171" fontId="0" fillId="0" borderId="42" xfId="0" applyNumberFormat="1" applyFill="1" applyBorder="1"/>
    <xf numFmtId="0" fontId="0" fillId="0" borderId="17" xfId="2" applyFont="1" applyBorder="1" applyAlignment="1">
      <alignment horizontal="center" vertical="center" wrapText="1"/>
    </xf>
    <xf numFmtId="0" fontId="3" fillId="0" borderId="20" xfId="2" applyBorder="1" applyAlignment="1">
      <alignment horizontal="center" vertical="center" wrapText="1"/>
    </xf>
    <xf numFmtId="0" fontId="3" fillId="0" borderId="19" xfId="2" applyBorder="1" applyAlignment="1">
      <alignment horizontal="center" vertical="center" wrapText="1"/>
    </xf>
    <xf numFmtId="0" fontId="0" fillId="0" borderId="0" xfId="2" applyFont="1" applyFill="1" applyAlignment="1">
      <alignment horizontal="left" vertical="center"/>
    </xf>
    <xf numFmtId="0" fontId="5" fillId="0" borderId="4" xfId="4" applyFont="1" applyBorder="1" applyAlignment="1">
      <alignment horizontal="center" vertical="center" wrapText="1"/>
    </xf>
    <xf numFmtId="0" fontId="5" fillId="0" borderId="6" xfId="4" applyFont="1" applyBorder="1" applyAlignment="1">
      <alignment horizontal="center" vertical="center" wrapText="1"/>
    </xf>
    <xf numFmtId="0" fontId="0" fillId="2" borderId="38" xfId="4" applyFont="1" applyFill="1" applyBorder="1" applyAlignment="1">
      <alignment horizontal="left" vertical="top" wrapText="1"/>
    </xf>
    <xf numFmtId="0" fontId="0" fillId="2" borderId="33" xfId="4" applyFont="1" applyFill="1" applyBorder="1" applyAlignment="1">
      <alignment horizontal="left" vertical="top" wrapText="1"/>
    </xf>
    <xf numFmtId="0" fontId="0" fillId="2" borderId="30" xfId="4" applyFont="1" applyFill="1" applyBorder="1" applyAlignment="1">
      <alignment horizontal="left" vertical="top" wrapText="1"/>
    </xf>
    <xf numFmtId="0" fontId="0" fillId="2" borderId="37" xfId="4" applyFont="1" applyFill="1" applyBorder="1" applyAlignment="1">
      <alignment vertical="top" wrapText="1"/>
    </xf>
    <xf numFmtId="0" fontId="0" fillId="2" borderId="32" xfId="4" applyFont="1" applyFill="1" applyBorder="1" applyAlignment="1">
      <alignment vertical="top" wrapText="1"/>
    </xf>
    <xf numFmtId="0" fontId="0" fillId="2" borderId="29" xfId="4" applyFont="1" applyFill="1" applyBorder="1" applyAlignment="1">
      <alignment vertical="top" wrapText="1"/>
    </xf>
    <xf numFmtId="0" fontId="5" fillId="0" borderId="26" xfId="4" applyFont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 wrapText="1"/>
    </xf>
    <xf numFmtId="0" fontId="5" fillId="0" borderId="24" xfId="4" applyFont="1" applyBorder="1" applyAlignment="1">
      <alignment horizontal="center" vertical="center" wrapText="1"/>
    </xf>
    <xf numFmtId="0" fontId="0" fillId="0" borderId="0" xfId="4" applyFont="1" applyFill="1" applyBorder="1" applyAlignment="1">
      <alignment horizontal="left" vertical="center" wrapText="1"/>
    </xf>
    <xf numFmtId="0" fontId="2" fillId="2" borderId="4" xfId="2" applyFont="1" applyFill="1" applyBorder="1" applyAlignment="1" applyProtection="1">
      <alignment horizontal="left" vertical="center" wrapText="1"/>
    </xf>
    <xf numFmtId="0" fontId="2" fillId="2" borderId="6" xfId="2" applyFont="1" applyFill="1" applyBorder="1" applyAlignment="1" applyProtection="1">
      <alignment horizontal="left" vertical="center" wrapText="1"/>
    </xf>
    <xf numFmtId="0" fontId="2" fillId="2" borderId="26" xfId="2" applyFont="1" applyFill="1" applyBorder="1" applyAlignment="1" applyProtection="1">
      <alignment horizontal="left" vertical="center" wrapText="1"/>
    </xf>
    <xf numFmtId="0" fontId="2" fillId="2" borderId="25" xfId="2" applyFont="1" applyFill="1" applyBorder="1" applyAlignment="1" applyProtection="1">
      <alignment horizontal="left" vertical="center" wrapText="1"/>
    </xf>
    <xf numFmtId="0" fontId="2" fillId="2" borderId="24" xfId="2" applyFont="1" applyFill="1" applyBorder="1" applyAlignment="1" applyProtection="1">
      <alignment horizontal="left" vertical="center" wrapText="1"/>
    </xf>
    <xf numFmtId="0" fontId="2" fillId="2" borderId="48" xfId="2" applyFont="1" applyFill="1" applyBorder="1" applyAlignment="1" applyProtection="1">
      <alignment horizontal="left" vertical="center" wrapText="1"/>
    </xf>
    <xf numFmtId="0" fontId="2" fillId="2" borderId="47" xfId="2" applyFont="1" applyFill="1" applyBorder="1" applyAlignment="1" applyProtection="1">
      <alignment horizontal="left" vertical="center" wrapText="1"/>
    </xf>
    <xf numFmtId="0" fontId="3" fillId="0" borderId="0" xfId="4" applyAlignment="1">
      <alignment horizontal="center"/>
    </xf>
    <xf numFmtId="0" fontId="5" fillId="0" borderId="5" xfId="4" applyFont="1" applyBorder="1" applyAlignment="1">
      <alignment horizontal="center" vertical="center" wrapText="1"/>
    </xf>
    <xf numFmtId="0" fontId="5" fillId="0" borderId="40" xfId="4" applyFont="1" applyFill="1" applyBorder="1" applyAlignment="1">
      <alignment horizontal="center" vertical="center" wrapText="1"/>
    </xf>
    <xf numFmtId="0" fontId="5" fillId="0" borderId="35" xfId="4" applyFont="1" applyFill="1" applyBorder="1" applyAlignment="1">
      <alignment horizontal="center" vertical="center" wrapText="1"/>
    </xf>
  </cellXfs>
  <cellStyles count="12">
    <cellStyle name="Komma 3" xfId="3"/>
    <cellStyle name="Prozent 2" xfId="5"/>
    <cellStyle name="Prozent 3" xfId="11"/>
    <cellStyle name="Standard" xfId="0" builtinId="0"/>
    <cellStyle name="Standard 2" xfId="1"/>
    <cellStyle name="Standard 2 2" xfId="4"/>
    <cellStyle name="Standard 3" xfId="2"/>
    <cellStyle name="Standard_Kreuztabellen" xfId="9"/>
    <cellStyle name="Standard_Tabelle1" xfId="10"/>
    <cellStyle name="Überschrift 1 2" xfId="8"/>
    <cellStyle name="Überschrift 2 2" xfId="7"/>
    <cellStyle name="Währung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11287\AppData\Local\Microsoft\Windows\INetCache\Content.Outlook\J1J3YPU7\EHB%20INKA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_Ausfuellhilfe"/>
      <sheetName val="A_Allgemeine_Informationen"/>
      <sheetName val="A1_Kj_Erloesobergrenze"/>
      <sheetName val="A2_vorgelagerte_Netzkosten"/>
      <sheetName val="B1_Investitionsmaßnahmen"/>
      <sheetName val="B2_Baukostenzuschuesse"/>
      <sheetName val="B3_Lohnzusatzleistungen"/>
      <sheetName val="B4_Betriebsratstaetigkeit"/>
      <sheetName val="B5_Aus_und_Weiterbildung"/>
      <sheetName val="C1_Kapazitaetsueberlassung"/>
      <sheetName val="C2_Lastflusszusagen_KOLA"/>
      <sheetName val="D1_Treibenergie"/>
      <sheetName val="D2_Netzveraenderungen"/>
      <sheetName val="D3_Sonstiges"/>
      <sheetName val="E1_1_Allokation_EOG_u_KStR"/>
      <sheetName val="E2_1_Verteilnetzentgelte"/>
      <sheetName val="E2_2_Entry_Exit"/>
      <sheetName val="E2_3_Ms_Msstb"/>
      <sheetName val="E2_4_Sonstige_Entgelte"/>
      <sheetName val="E2_5_Sonderentgelte"/>
      <sheetName val="E3_Plausibilisierung_Entgelte"/>
      <sheetName val="F_Erlaeuterungen"/>
    </sheetNames>
    <sheetDataSet>
      <sheetData sheetId="0"/>
      <sheetData sheetId="1"/>
      <sheetData sheetId="2">
        <row r="82">
          <cell r="I82" t="e">
            <v>#DIV/0!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>
        <row r="20">
          <cell r="F20">
            <v>0</v>
          </cell>
        </row>
      </sheetData>
      <sheetData sheetId="15">
        <row r="5">
          <cell r="M5">
            <v>0</v>
          </cell>
        </row>
      </sheetData>
      <sheetData sheetId="16">
        <row r="1">
          <cell r="W1">
            <v>0</v>
          </cell>
        </row>
      </sheetData>
      <sheetData sheetId="17">
        <row r="17">
          <cell r="I17">
            <v>0</v>
          </cell>
        </row>
      </sheetData>
      <sheetData sheetId="18">
        <row r="10">
          <cell r="O10">
            <v>0</v>
          </cell>
        </row>
      </sheetData>
      <sheetData sheetId="19">
        <row r="51">
          <cell r="C51">
            <v>0</v>
          </cell>
        </row>
      </sheetData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B1:E22"/>
  <sheetViews>
    <sheetView tabSelected="1" view="pageBreakPreview" zoomScale="85" zoomScaleNormal="100" zoomScaleSheetLayoutView="85" workbookViewId="0">
      <selection activeCell="B1" sqref="B1"/>
    </sheetView>
  </sheetViews>
  <sheetFormatPr baseColWidth="10" defaultRowHeight="15" x14ac:dyDescent="0.25"/>
  <cols>
    <col min="1" max="1" width="3.28515625" style="1" customWidth="1"/>
    <col min="2" max="2" width="50.7109375" style="1" customWidth="1"/>
    <col min="3" max="3" width="92.7109375" style="2" customWidth="1"/>
    <col min="4" max="4" width="18.140625" style="1" bestFit="1" customWidth="1"/>
    <col min="5" max="5" width="17.7109375" style="1" customWidth="1"/>
    <col min="6" max="16384" width="11.42578125" style="1"/>
  </cols>
  <sheetData>
    <row r="1" spans="2:5" ht="17.25" x14ac:dyDescent="0.3">
      <c r="B1" s="84" t="s">
        <v>1373</v>
      </c>
      <c r="C1" s="83"/>
      <c r="D1" s="83"/>
      <c r="E1" s="81" t="s">
        <v>37</v>
      </c>
    </row>
    <row r="2" spans="2:5" ht="15" customHeight="1" x14ac:dyDescent="0.25">
      <c r="B2" s="206" t="s">
        <v>36</v>
      </c>
      <c r="C2" s="206"/>
      <c r="D2" s="206"/>
      <c r="E2" s="26"/>
    </row>
    <row r="3" spans="2:5" ht="15" customHeight="1" x14ac:dyDescent="0.25">
      <c r="B3" s="206" t="s">
        <v>35</v>
      </c>
      <c r="C3" s="206"/>
      <c r="D3" s="206"/>
      <c r="E3" s="26"/>
    </row>
    <row r="4" spans="2:5" ht="15.75" thickBot="1" x14ac:dyDescent="0.3">
      <c r="B4" s="26"/>
      <c r="C4" s="27"/>
      <c r="D4" s="26"/>
      <c r="E4" s="26"/>
    </row>
    <row r="5" spans="2:5" ht="30" x14ac:dyDescent="0.25">
      <c r="B5" s="25" t="s">
        <v>34</v>
      </c>
      <c r="C5" s="24" t="s">
        <v>33</v>
      </c>
      <c r="D5" s="24" t="s">
        <v>32</v>
      </c>
      <c r="E5" s="23" t="s">
        <v>31</v>
      </c>
    </row>
    <row r="6" spans="2:5" ht="30" x14ac:dyDescent="0.25">
      <c r="B6" s="22" t="s">
        <v>30</v>
      </c>
      <c r="C6" s="21" t="s">
        <v>29</v>
      </c>
      <c r="D6" s="20">
        <f>SUM('Anlage 2'!G6:G9,'Anlage 2'!G12:G15)</f>
        <v>568740270.09593606</v>
      </c>
      <c r="E6" s="19" t="s">
        <v>0</v>
      </c>
    </row>
    <row r="7" spans="2:5" ht="30" x14ac:dyDescent="0.25">
      <c r="B7" s="18" t="s">
        <v>28</v>
      </c>
      <c r="C7" s="11" t="s">
        <v>27</v>
      </c>
      <c r="D7" s="12">
        <v>75</v>
      </c>
      <c r="E7" s="9" t="s">
        <v>1</v>
      </c>
    </row>
    <row r="8" spans="2:5" ht="30" x14ac:dyDescent="0.25">
      <c r="B8" s="203" t="s">
        <v>26</v>
      </c>
      <c r="C8" s="13" t="s">
        <v>25</v>
      </c>
      <c r="D8" s="5">
        <f>ROUND(D12/D6,2)</f>
        <v>5.64</v>
      </c>
      <c r="E8" s="3" t="s">
        <v>3</v>
      </c>
    </row>
    <row r="9" spans="2:5" ht="30" x14ac:dyDescent="0.25">
      <c r="B9" s="204"/>
      <c r="C9" s="13" t="s">
        <v>24</v>
      </c>
      <c r="D9" s="17">
        <f>D10/D8</f>
        <v>1.074468085106383</v>
      </c>
      <c r="E9" s="9" t="s">
        <v>23</v>
      </c>
    </row>
    <row r="10" spans="2:5" ht="30" x14ac:dyDescent="0.25">
      <c r="B10" s="205"/>
      <c r="C10" s="13" t="s">
        <v>22</v>
      </c>
      <c r="D10" s="6">
        <f>ROUND(D12/SUM('Anlage 2'!H6:H15),2)</f>
        <v>6.06</v>
      </c>
      <c r="E10" s="3" t="s">
        <v>3</v>
      </c>
    </row>
    <row r="11" spans="2:5" ht="30" x14ac:dyDescent="0.25">
      <c r="B11" s="15" t="s">
        <v>21</v>
      </c>
      <c r="C11" s="13" t="s">
        <v>20</v>
      </c>
      <c r="D11" s="12">
        <v>3211319751.3099995</v>
      </c>
      <c r="E11" s="9" t="s">
        <v>2</v>
      </c>
    </row>
    <row r="12" spans="2:5" ht="30" x14ac:dyDescent="0.25">
      <c r="B12" s="15" t="s">
        <v>19</v>
      </c>
      <c r="C12" s="13" t="s">
        <v>18</v>
      </c>
      <c r="D12" s="10">
        <f>SUM('Anlage 2'!I6:I15)</f>
        <v>3206927025.5858479</v>
      </c>
      <c r="E12" s="9" t="s">
        <v>2</v>
      </c>
    </row>
    <row r="13" spans="2:5" ht="30" x14ac:dyDescent="0.25">
      <c r="B13" s="14" t="s">
        <v>17</v>
      </c>
      <c r="C13" s="16" t="s">
        <v>16</v>
      </c>
      <c r="D13" s="110" t="s">
        <v>15</v>
      </c>
      <c r="E13" s="9" t="s">
        <v>1</v>
      </c>
    </row>
    <row r="14" spans="2:5" ht="30" x14ac:dyDescent="0.25">
      <c r="B14" s="203" t="s">
        <v>14</v>
      </c>
      <c r="C14" s="13" t="s">
        <v>13</v>
      </c>
      <c r="D14" s="12">
        <f>ROUND((SUM('Anlage 2'!I6:I11)/'Anlage 1'!D12)*100,0)</f>
        <v>33</v>
      </c>
      <c r="E14" s="9" t="s">
        <v>1</v>
      </c>
    </row>
    <row r="15" spans="2:5" ht="30" x14ac:dyDescent="0.25">
      <c r="B15" s="205"/>
      <c r="C15" s="11" t="s">
        <v>12</v>
      </c>
      <c r="D15" s="10">
        <f>ROUND((SUM('Anlage 2'!I12:I15)/'Anlage 1'!D12)*100,0)</f>
        <v>67</v>
      </c>
      <c r="E15" s="9" t="s">
        <v>1</v>
      </c>
    </row>
    <row r="16" spans="2:5" ht="30" x14ac:dyDescent="0.25">
      <c r="B16" s="15" t="s">
        <v>10</v>
      </c>
      <c r="C16" s="13" t="s">
        <v>11</v>
      </c>
      <c r="D16" s="12">
        <f>ROUND('Anlage 2'!F19/'Anlage 1'!D12*100,0)</f>
        <v>84</v>
      </c>
      <c r="E16" s="9" t="s">
        <v>1</v>
      </c>
    </row>
    <row r="17" spans="2:5" ht="30" x14ac:dyDescent="0.25">
      <c r="B17" s="14" t="s">
        <v>10</v>
      </c>
      <c r="C17" s="13" t="s">
        <v>9</v>
      </c>
      <c r="D17" s="12">
        <f>ROUND('Anlage 2'!F21/'Anlage 1'!D12*100,0)</f>
        <v>16</v>
      </c>
      <c r="E17" s="9" t="s">
        <v>1</v>
      </c>
    </row>
    <row r="18" spans="2:5" ht="30" x14ac:dyDescent="0.25">
      <c r="B18" s="8" t="s">
        <v>6</v>
      </c>
      <c r="C18" s="11" t="s">
        <v>8</v>
      </c>
      <c r="D18" s="10">
        <f>SUM(D19:D20)</f>
        <v>3165802.09</v>
      </c>
      <c r="E18" s="9" t="s">
        <v>2</v>
      </c>
    </row>
    <row r="19" spans="2:5" ht="30" x14ac:dyDescent="0.25">
      <c r="B19" s="8" t="s">
        <v>6</v>
      </c>
      <c r="C19" s="7" t="s">
        <v>7</v>
      </c>
      <c r="D19" s="184">
        <v>1256468.5399999998</v>
      </c>
      <c r="E19" s="9" t="s">
        <v>2</v>
      </c>
    </row>
    <row r="20" spans="2:5" ht="30" x14ac:dyDescent="0.25">
      <c r="B20" s="8" t="s">
        <v>6</v>
      </c>
      <c r="C20" s="7" t="s">
        <v>5</v>
      </c>
      <c r="D20" s="184">
        <v>1909333.55</v>
      </c>
      <c r="E20" s="9" t="s">
        <v>2</v>
      </c>
    </row>
    <row r="21" spans="2:5" x14ac:dyDescent="0.25">
      <c r="B21" s="8" t="s">
        <v>6</v>
      </c>
      <c r="C21" s="4" t="s">
        <v>1371</v>
      </c>
      <c r="D21" s="184">
        <v>254604</v>
      </c>
      <c r="E21" s="9" t="s">
        <v>2</v>
      </c>
    </row>
    <row r="22" spans="2:5" ht="30.75" thickBot="1" x14ac:dyDescent="0.3">
      <c r="B22" s="185" t="s">
        <v>4</v>
      </c>
      <c r="C22" s="186" t="s">
        <v>1054</v>
      </c>
      <c r="D22" s="187">
        <v>6.4180208303582384</v>
      </c>
      <c r="E22" s="188" t="s">
        <v>3</v>
      </c>
    </row>
  </sheetData>
  <mergeCells count="4">
    <mergeCell ref="B8:B10"/>
    <mergeCell ref="B14:B15"/>
    <mergeCell ref="B2:D2"/>
    <mergeCell ref="B3:D3"/>
  </mergeCells>
  <pageMargins left="0.7" right="0.7" top="0.75" bottom="0.75" header="0.3" footer="0.3"/>
  <pageSetup paperSize="9" scale="73" orientation="landscape" r:id="rId1"/>
  <headerFooter>
    <oddFooter>&amp;C&amp;P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B1:N25"/>
  <sheetViews>
    <sheetView view="pageBreakPreview" zoomScale="70" zoomScaleNormal="55" zoomScaleSheetLayoutView="70" zoomScalePageLayoutView="20" workbookViewId="0">
      <selection activeCell="B1" sqref="B1"/>
    </sheetView>
  </sheetViews>
  <sheetFormatPr baseColWidth="10" defaultRowHeight="15" x14ac:dyDescent="0.25"/>
  <cols>
    <col min="1" max="1" width="1.85546875" style="28" customWidth="1"/>
    <col min="2" max="3" width="28.7109375" style="28" customWidth="1"/>
    <col min="4" max="4" width="35.7109375" style="28" customWidth="1"/>
    <col min="5" max="8" width="27.7109375" style="28" customWidth="1"/>
    <col min="9" max="14" width="35.7109375" style="28" customWidth="1"/>
    <col min="15" max="16384" width="11.42578125" style="28"/>
  </cols>
  <sheetData>
    <row r="1" spans="2:14" ht="17.25" x14ac:dyDescent="0.3">
      <c r="B1" s="84" t="s">
        <v>67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1" t="str">
        <f>'Anlage 1'!E1</f>
        <v>BK9-23/610</v>
      </c>
    </row>
    <row r="2" spans="2:14" x14ac:dyDescent="0.25">
      <c r="B2" s="180" t="str">
        <f>'Anlage 1'!B2:C2</f>
        <v>Sämtliche Angaben sind indikative, unverbindliche Prognosen für einen Zeitraum von 12 Monaten.</v>
      </c>
      <c r="C2" s="180"/>
      <c r="D2" s="180"/>
      <c r="E2" s="49"/>
      <c r="F2" s="49"/>
      <c r="G2" s="49"/>
      <c r="H2" s="49"/>
      <c r="I2" s="49"/>
      <c r="J2" s="49"/>
      <c r="K2" s="189">
        <v>6.0600000000000165</v>
      </c>
    </row>
    <row r="3" spans="2:14" ht="15" customHeight="1" x14ac:dyDescent="0.25">
      <c r="B3" s="180" t="str">
        <f>'Anlage 1'!B3:C3</f>
        <v>All information comprise indicative, non-binding forecasts for a periode of 12 months.</v>
      </c>
      <c r="C3" s="180"/>
      <c r="D3" s="180"/>
      <c r="E3" s="49"/>
      <c r="F3" s="49"/>
      <c r="G3" s="162"/>
      <c r="H3" s="162"/>
      <c r="I3" s="49"/>
      <c r="J3" s="49"/>
    </row>
    <row r="4" spans="2:14" ht="15.75" thickBot="1" x14ac:dyDescent="0.3">
      <c r="J4" s="162"/>
      <c r="K4" s="49"/>
      <c r="L4" s="49"/>
      <c r="M4" s="49"/>
      <c r="N4" s="49"/>
    </row>
    <row r="5" spans="2:14" ht="230.1" customHeight="1" thickBot="1" x14ac:dyDescent="0.3">
      <c r="D5" s="48" t="s">
        <v>66</v>
      </c>
      <c r="E5" s="46" t="s">
        <v>65</v>
      </c>
      <c r="F5" s="46" t="s">
        <v>64</v>
      </c>
      <c r="G5" s="46" t="s">
        <v>63</v>
      </c>
      <c r="H5" s="47" t="s">
        <v>62</v>
      </c>
      <c r="I5" s="46" t="s">
        <v>61</v>
      </c>
      <c r="J5" s="117" t="s">
        <v>1372</v>
      </c>
      <c r="K5" s="45" t="s">
        <v>60</v>
      </c>
      <c r="L5" s="116" t="str">
        <f>CONCATENATE("Durchschnittspreis bei Referenzpreismethode der kapazitätsgewichteten Distanz (Entry-Exit-Split ",'Anlage 1'!D14,"/",'Anlage 1'!D15,"; gewichtet mit der prognostizierten kontrahierten angepassten Kapazität)
Average price using capacity weighted distance reference price methodology (Entry-Exit-Split ",'Anlage 1'!D14,"/",'Anlage 1'!D15,"; weighted with the forecasted contracted rescaled capacity)")</f>
        <v>Durchschnittspreis bei Referenzpreismethode der kapazitätsgewichteten Distanz (Entry-Exit-Split 33/67; gewichtet mit der prognostizierten kontrahierten angepassten Kapazität)
Average price using capacity weighted distance reference price methodology (Entry-Exit-Split 33/67; weighted with the forecasted contracted rescaled capacity)</v>
      </c>
      <c r="M5" s="45" t="s">
        <v>59</v>
      </c>
      <c r="N5" s="170"/>
    </row>
    <row r="6" spans="2:14" x14ac:dyDescent="0.25">
      <c r="B6" s="207" t="s">
        <v>58</v>
      </c>
      <c r="C6" s="208"/>
      <c r="D6" s="44" t="s">
        <v>55</v>
      </c>
      <c r="E6" s="43" t="s">
        <v>53</v>
      </c>
      <c r="F6" s="39">
        <f>SUM('Anlage 6'!E6:E8)</f>
        <v>239502264.64278546</v>
      </c>
      <c r="G6" s="32">
        <v>143253407.97909549</v>
      </c>
      <c r="H6" s="32">
        <v>146205641.63087463</v>
      </c>
      <c r="I6" s="111">
        <f t="shared" ref="I6:I15" si="0">H6*$K$2</f>
        <v>886006188.28310263</v>
      </c>
      <c r="J6" s="192">
        <v>9.1393038319055293</v>
      </c>
      <c r="K6" s="114">
        <f>J6-$K$2</f>
        <v>3.0793038319055128</v>
      </c>
      <c r="L6" s="194">
        <v>6.0353673613808203</v>
      </c>
      <c r="M6" s="166">
        <f t="shared" ref="M6:M15" si="1">L6-$K$2</f>
        <v>-2.4632638619196179E-2</v>
      </c>
      <c r="N6" s="170"/>
    </row>
    <row r="7" spans="2:14" ht="15" customHeight="1" x14ac:dyDescent="0.25">
      <c r="B7" s="209" t="s">
        <v>1382</v>
      </c>
      <c r="C7" s="212" t="s">
        <v>1383</v>
      </c>
      <c r="D7" s="38" t="s">
        <v>55</v>
      </c>
      <c r="E7" s="42" t="s">
        <v>57</v>
      </c>
      <c r="F7" s="39">
        <f>SUM('Anlage 6'!E10:E11)</f>
        <v>11039000</v>
      </c>
      <c r="G7" s="190">
        <v>4936216.1059959568</v>
      </c>
      <c r="H7" s="190">
        <v>4866616.9659000346</v>
      </c>
      <c r="I7" s="112">
        <f t="shared" si="0"/>
        <v>29491698.813354291</v>
      </c>
      <c r="J7" s="167">
        <v>7.7105509408888997</v>
      </c>
      <c r="K7" s="115">
        <f t="shared" ref="K7:K15" si="2">J7-$K$2</f>
        <v>1.6505509408888832</v>
      </c>
      <c r="L7" s="115">
        <v>5.0903732922615452</v>
      </c>
      <c r="M7" s="167">
        <f t="shared" si="1"/>
        <v>-0.96962670773847126</v>
      </c>
      <c r="N7" s="170"/>
    </row>
    <row r="8" spans="2:14" ht="15" customHeight="1" x14ac:dyDescent="0.25">
      <c r="B8" s="210"/>
      <c r="C8" s="213"/>
      <c r="D8" s="38" t="s">
        <v>55</v>
      </c>
      <c r="E8" s="42" t="s">
        <v>1055</v>
      </c>
      <c r="F8" s="39">
        <f>SUM('Anlage 6'!E13:E14)</f>
        <v>32600000</v>
      </c>
      <c r="G8" s="190">
        <v>24000000</v>
      </c>
      <c r="H8" s="190">
        <v>14444700</v>
      </c>
      <c r="I8" s="112">
        <f t="shared" si="0"/>
        <v>87534882.000000238</v>
      </c>
      <c r="J8" s="167">
        <v>9.5702211319281378</v>
      </c>
      <c r="K8" s="115">
        <f t="shared" si="2"/>
        <v>3.5102211319281214</v>
      </c>
      <c r="L8" s="115">
        <v>6.3108493190148698</v>
      </c>
      <c r="M8" s="167">
        <f t="shared" si="1"/>
        <v>0.2508493190148533</v>
      </c>
      <c r="N8" s="170"/>
    </row>
    <row r="9" spans="2:14" x14ac:dyDescent="0.25">
      <c r="B9" s="210"/>
      <c r="C9" s="213"/>
      <c r="D9" s="38" t="s">
        <v>55</v>
      </c>
      <c r="E9" s="41" t="s">
        <v>51</v>
      </c>
      <c r="F9" s="39">
        <f>SUM('Anlage 6'!E16:E18)</f>
        <v>214278657.1122877</v>
      </c>
      <c r="G9" s="190">
        <v>28352558.653922375</v>
      </c>
      <c r="H9" s="190">
        <v>9216721.6081759036</v>
      </c>
      <c r="I9" s="112">
        <f t="shared" si="0"/>
        <v>55853332.945546128</v>
      </c>
      <c r="J9" s="167">
        <v>9.9367437704100023</v>
      </c>
      <c r="K9" s="115">
        <f t="shared" si="2"/>
        <v>3.8767437704099859</v>
      </c>
      <c r="L9" s="115">
        <v>6.5668911154448288</v>
      </c>
      <c r="M9" s="167">
        <f t="shared" si="1"/>
        <v>0.50689111544481236</v>
      </c>
      <c r="N9" s="170"/>
    </row>
    <row r="10" spans="2:14" x14ac:dyDescent="0.25">
      <c r="B10" s="210"/>
      <c r="C10" s="213"/>
      <c r="D10" s="38" t="s">
        <v>55</v>
      </c>
      <c r="E10" s="40" t="s">
        <v>56</v>
      </c>
      <c r="F10" s="190">
        <v>334557</v>
      </c>
      <c r="G10" s="190">
        <v>37214</v>
      </c>
      <c r="H10" s="190">
        <v>0</v>
      </c>
      <c r="I10" s="112">
        <f t="shared" si="0"/>
        <v>0</v>
      </c>
      <c r="J10" s="167"/>
      <c r="K10" s="115"/>
      <c r="L10" s="115"/>
      <c r="M10" s="167"/>
      <c r="N10" s="170"/>
    </row>
    <row r="11" spans="2:14" x14ac:dyDescent="0.25">
      <c r="B11" s="210"/>
      <c r="C11" s="213"/>
      <c r="D11" s="38" t="s">
        <v>55</v>
      </c>
      <c r="E11" s="40" t="s">
        <v>54</v>
      </c>
      <c r="F11" s="190">
        <v>0</v>
      </c>
      <c r="G11" s="190">
        <v>0</v>
      </c>
      <c r="H11" s="190">
        <v>0</v>
      </c>
      <c r="I11" s="112">
        <f t="shared" si="0"/>
        <v>0</v>
      </c>
      <c r="J11" s="167"/>
      <c r="K11" s="115"/>
      <c r="L11" s="115"/>
      <c r="M11" s="167"/>
      <c r="N11" s="170"/>
    </row>
    <row r="12" spans="2:14" x14ac:dyDescent="0.25">
      <c r="B12" s="210"/>
      <c r="C12" s="213"/>
      <c r="D12" s="38" t="s">
        <v>50</v>
      </c>
      <c r="E12" s="40" t="s">
        <v>53</v>
      </c>
      <c r="F12" s="39">
        <f>SUM('Anlage 6'!E20:E21)</f>
        <v>188629831</v>
      </c>
      <c r="G12" s="190">
        <v>39347943.534585536</v>
      </c>
      <c r="H12" s="190">
        <v>43753196.609727629</v>
      </c>
      <c r="I12" s="112">
        <f t="shared" si="0"/>
        <v>265144371.45495015</v>
      </c>
      <c r="J12" s="167">
        <v>6.7337304203162338</v>
      </c>
      <c r="K12" s="115">
        <f t="shared" si="2"/>
        <v>0.67373042031621733</v>
      </c>
      <c r="L12" s="115">
        <v>9.0352210607184649</v>
      </c>
      <c r="M12" s="167">
        <f t="shared" si="1"/>
        <v>2.9752210607184484</v>
      </c>
      <c r="N12" s="170"/>
    </row>
    <row r="13" spans="2:14" x14ac:dyDescent="0.25">
      <c r="B13" s="210"/>
      <c r="C13" s="213"/>
      <c r="D13" s="38" t="s">
        <v>50</v>
      </c>
      <c r="E13" s="41" t="s">
        <v>52</v>
      </c>
      <c r="F13" s="39">
        <f>SUM('Anlage 6'!E31:E31)</f>
        <v>272943456</v>
      </c>
      <c r="G13" s="190">
        <v>259899406.96249998</v>
      </c>
      <c r="H13" s="190">
        <v>259899406.96249998</v>
      </c>
      <c r="I13" s="112">
        <f t="shared" si="0"/>
        <v>1574990406.192754</v>
      </c>
      <c r="J13" s="167">
        <v>4.2258558626672853</v>
      </c>
      <c r="K13" s="115">
        <f t="shared" si="2"/>
        <v>-1.8341441373327312</v>
      </c>
      <c r="L13" s="115">
        <v>5.6574956488621142</v>
      </c>
      <c r="M13" s="167">
        <f t="shared" si="1"/>
        <v>-0.40250435113790228</v>
      </c>
      <c r="N13" s="170"/>
    </row>
    <row r="14" spans="2:14" x14ac:dyDescent="0.25">
      <c r="B14" s="210"/>
      <c r="C14" s="213"/>
      <c r="D14" s="38" t="s">
        <v>50</v>
      </c>
      <c r="E14" s="40" t="s">
        <v>51</v>
      </c>
      <c r="F14" s="39">
        <f>SUM('Anlage 6'!E23:E25)</f>
        <v>159713854.28459865</v>
      </c>
      <c r="G14" s="190">
        <v>28753373.493506309</v>
      </c>
      <c r="H14" s="190">
        <v>9637510.0223602671</v>
      </c>
      <c r="I14" s="112">
        <f t="shared" si="0"/>
        <v>58403310.735503376</v>
      </c>
      <c r="J14" s="167">
        <v>4.3791932926783641</v>
      </c>
      <c r="K14" s="115">
        <f t="shared" si="2"/>
        <v>-1.6808067073216524</v>
      </c>
      <c r="L14" s="115">
        <v>5.8630123963658161</v>
      </c>
      <c r="M14" s="167">
        <f t="shared" si="1"/>
        <v>-0.19698760363420043</v>
      </c>
      <c r="N14" s="170"/>
    </row>
    <row r="15" spans="2:14" ht="15.75" thickBot="1" x14ac:dyDescent="0.3">
      <c r="B15" s="210"/>
      <c r="C15" s="213"/>
      <c r="D15" s="38" t="s">
        <v>50</v>
      </c>
      <c r="E15" s="37" t="s">
        <v>49</v>
      </c>
      <c r="F15" s="36">
        <f>SUM('Anlage 6'!E27:E29)</f>
        <v>66377483.66502732</v>
      </c>
      <c r="G15" s="191">
        <v>40197363.366330422</v>
      </c>
      <c r="H15" s="191">
        <v>41172085.010005936</v>
      </c>
      <c r="I15" s="113">
        <f t="shared" si="0"/>
        <v>249502835.16063666</v>
      </c>
      <c r="J15" s="193">
        <v>4.0990404946158261</v>
      </c>
      <c r="K15" s="161">
        <f t="shared" si="2"/>
        <v>-1.9609595053841904</v>
      </c>
      <c r="L15" s="195">
        <v>5.4872443647583102</v>
      </c>
      <c r="M15" s="168">
        <f t="shared" si="1"/>
        <v>-0.57275563524170625</v>
      </c>
      <c r="N15" s="170"/>
    </row>
    <row r="16" spans="2:14" ht="15.75" thickBot="1" x14ac:dyDescent="0.3">
      <c r="B16" s="210"/>
      <c r="C16" s="213"/>
      <c r="D16" s="34"/>
      <c r="F16" s="35"/>
      <c r="G16" s="35"/>
      <c r="H16" s="35"/>
      <c r="I16" s="35"/>
      <c r="L16" s="34"/>
      <c r="M16" s="34"/>
      <c r="N16" s="169"/>
    </row>
    <row r="17" spans="2:13" ht="165" x14ac:dyDescent="0.25">
      <c r="B17" s="210"/>
      <c r="C17" s="213"/>
      <c r="D17" s="163" t="s">
        <v>48</v>
      </c>
      <c r="E17" s="164" t="s">
        <v>47</v>
      </c>
      <c r="F17" s="108" t="str">
        <f>CONCATENATE("Briefmarke
 Exit-Speicher anteilig
(",ROUND(G12/SUM(G12,G13,G15),2)*100," % systemübergreifend)
Postage stamp
Exit to storage proportional
(",ROUND(G12/SUM(G12,G13,G15),2)*100," % cross-system)")</f>
        <v>Briefmarke
 Exit-Speicher anteilig
(12 % systemübergreifend)
Postage stamp
Exit to storage proportional
(12 % cross-system)</v>
      </c>
      <c r="G17" s="164" t="s">
        <v>46</v>
      </c>
      <c r="H17" s="164" t="s">
        <v>45</v>
      </c>
      <c r="I17" s="108" t="str">
        <f>CONCATENATE("Kapazitätsgewichtete Distanz gemäß Art. 8 NC TAR 
(Enrty-Exit-Split 50/50;
Exit-Speicher anteilig:
",ROUND(G12/SUM(G12,G13,G15),2)*100," % systemübergreifend)
Capacity weighted distance according to Art. 8 NC TAR
(Entry-Exit-Split 50/50;
Exit to storage proportional:
",ROUND(G12/SUM(G12,G13,G15),2)*100," % cross-system)")</f>
        <v>Kapazitätsgewichtete Distanz gemäß Art. 8 NC TAR 
(Enrty-Exit-Split 50/50;
Exit-Speicher anteilig:
12 % systemübergreifend)
Capacity weighted distance according to Art. 8 NC TAR
(Entry-Exit-Split 50/50;
Exit to storage proportional:
12 % cross-system)</v>
      </c>
      <c r="J17" s="108" t="str">
        <f>CONCATENATE("Kapazitätsgewichtete Distanz gemäß Art. 8 NC TAR 
(Enrty-Exit-Split ",'Anlage 1'!D14,"/",'Anlage 1'!D15,";
Exit-Speicher anteilig:
",ROUND(G12/SUM(G12,G13,G15),2)*100," % systemübergreifend)
Capacity weighted distance according to Art. 8 NC TAR
(Entry-Exit-Split ",'Anlage 1'!D14,"/",'Anlage 1'!D15,";
Exit to storage proportional:
",ROUND(G12/SUM(G12,G13,G15),2)*100," % cross-system)")</f>
        <v>Kapazitätsgewichtete Distanz gemäß Art. 8 NC TAR 
(Enrty-Exit-Split 33/67;
Exit-Speicher anteilig:
12 % systemübergreifend)
Capacity weighted distance according to Art. 8 NC TAR
(Entry-Exit-Split 33/67;
Exit to storage proportional:
12 % cross-system)</v>
      </c>
      <c r="K17" s="108" t="s">
        <v>1385</v>
      </c>
      <c r="L17" s="165" t="str">
        <f>CONCATENATE("Briefmarke
 Exit-Speicher anteilig
(",ROUND(H12/SUM(H12,H13,H15),2)*100," % systemübergreifend)
Postage stamp
Exit to storage proportional
(",ROUND(H12/SUM(H12,H13,H15),2)*100," % cross-system")</f>
        <v>Briefmarke
 Exit-Speicher anteilig
(13 % systemübergreifend)
Postage stamp
Exit to storage proportional
(13 % cross-system</v>
      </c>
      <c r="M17" s="33" t="str">
        <f>CONCATENATE("Kapazitätsgewichtete Distanz gemäß Art. 8 NC TAR 
(Enrty-Exit-Split ",'Anlage 1'!D14,"/",'Anlage 1'!D15,";
Exit-Speicher anteilig:
",ROUND(H12/SUM(H12,H13,H15),2)*100," % systemübergreifend)
Capacity weighted distance according to Art. 8 NC TAR
(Entry-Exit-Split ",'Anlage 1'!D14,"/",'Anlage 1'!D15,";
Exit to storage proportional:
",ROUND(H12/SUM(H12,H13,H15),2)*100," % cross-system)")</f>
        <v>Kapazitätsgewichtete Distanz gemäß Art. 8 NC TAR 
(Enrty-Exit-Split 33/67;
Exit-Speicher anteilig:
13 % systemübergreifend)
Capacity weighted distance according to Art. 8 NC TAR
(Entry-Exit-Split 33/67;
Exit to storage proportional:
13 % cross-system)</v>
      </c>
    </row>
    <row r="18" spans="2:13" ht="60" x14ac:dyDescent="0.25">
      <c r="B18" s="210"/>
      <c r="C18" s="213"/>
      <c r="D18" s="176" t="s">
        <v>29</v>
      </c>
      <c r="E18" s="177">
        <f>SUM(G6:G9,G12:G15)</f>
        <v>568740270.09593606</v>
      </c>
      <c r="F18" s="177">
        <f>SUM(G6:G9,G12:G15)</f>
        <v>568740270.09593606</v>
      </c>
      <c r="G18" s="177">
        <f>SUM(G6:G9,G12:G15)</f>
        <v>568740270.09593606</v>
      </c>
      <c r="H18" s="177">
        <f>SUM(G6:G9,G12:G15)</f>
        <v>568740270.09593606</v>
      </c>
      <c r="I18" s="177">
        <v>568740270.09593534</v>
      </c>
      <c r="J18" s="177">
        <v>568740270.09593534</v>
      </c>
      <c r="K18" s="179" t="s">
        <v>1384</v>
      </c>
      <c r="L18" s="178">
        <f>SUM(H6:H9,H12:H15)</f>
        <v>529195878.80954438</v>
      </c>
      <c r="M18" s="196">
        <v>529195878.80954438</v>
      </c>
    </row>
    <row r="19" spans="2:13" x14ac:dyDescent="0.25">
      <c r="B19" s="210"/>
      <c r="C19" s="213"/>
      <c r="D19" s="171" t="s">
        <v>44</v>
      </c>
      <c r="E19" s="118">
        <f>SUM($I$13:$I$15)+((SUM($G$6:$G$9)-$G$12)/SUM($G$6:$G$9)*SUM($I$6:$I$9))</f>
        <v>2734020925.4828701</v>
      </c>
      <c r="F19" s="118">
        <f>SUM($I$13,$I$15)+(G13+G15)/SUM(G12,G13,G15)*I14+((SUM($G$6:$G$9)-$G$12-G12/SUM(G12,G13,G15)*G14)/SUM($G$6:$G$9)*SUM($I$6:$I$9))</f>
        <v>2709652006.4315777</v>
      </c>
      <c r="G19" s="118">
        <f>SUM($I$13,I14/2,$I$15)+((SUM($G$6:$G$9)-$G$12-G14/2)/SUM($G$6:$G$9)*SUM($I$6:$I$9))</f>
        <v>2628908688.2034812</v>
      </c>
      <c r="H19" s="118">
        <f>SUM($I$13,$I$15)+((SUM($G$6:$G$9)-$G$12-G14)/SUM($G$6:$G$9)*SUM($I$6:$I$9))</f>
        <v>2523796450.9240923</v>
      </c>
      <c r="I19" s="118">
        <v>2566657362.818615</v>
      </c>
      <c r="J19" s="118">
        <v>2579761806.0358982</v>
      </c>
      <c r="K19" s="181"/>
      <c r="L19" s="118">
        <f>SUM($I$13,$I$15)+(H13+H15)/SUM(H12,H13,H15)*I14+((SUM($H$6:$H$9)-$H$12-H12/SUM(H12,H13,H15)*H14)/SUM($H$6:$H$9)*SUM($I$6:$I$9))</f>
        <v>2661817235.2168694</v>
      </c>
      <c r="M19" s="197">
        <v>2531948965.3689899</v>
      </c>
    </row>
    <row r="20" spans="2:13" x14ac:dyDescent="0.25">
      <c r="B20" s="210"/>
      <c r="C20" s="213"/>
      <c r="D20" s="171" t="s">
        <v>43</v>
      </c>
      <c r="E20" s="31">
        <f>($G$6-$G$12)+$G$7+$G$8+$G$13+$G$15+$G$9+$G$14</f>
        <v>490044383.02676499</v>
      </c>
      <c r="F20" s="31">
        <f>($G$6-$G$12-G12/SUM(G12,G13,G15)*G14)+$G$7+$G$8+$G$13+$G$15+$G$9+$G$14-G12/SUM(G12,G13,G15)*G14</f>
        <v>483378283.53872544</v>
      </c>
      <c r="G20" s="31">
        <f>($G$6-$G$12-G14/2)+$G$7+$G$8+$G$13+$G$15+$G$9+$G$14/2</f>
        <v>461291009.53325874</v>
      </c>
      <c r="H20" s="31">
        <f>($G$6-$G$12-G14)+$G$7+$G$8+$G$13+$G$15+$G$9</f>
        <v>432537636.03975236</v>
      </c>
      <c r="I20" s="31">
        <v>483378283.53872466</v>
      </c>
      <c r="J20" s="31">
        <v>483378283.53872466</v>
      </c>
      <c r="K20" s="182"/>
      <c r="L20" s="31">
        <f>($H$6-$H$12-H12/SUM(H12,H13,H15)*H14)+$H$7+$H$8+$H$13+$H$15+$H$9+$H$14-H12/SUM(H12,H13,H15)*H14</f>
        <v>439243768.18760109</v>
      </c>
      <c r="M20" s="197">
        <v>439243768.18760031</v>
      </c>
    </row>
    <row r="21" spans="2:13" x14ac:dyDescent="0.25">
      <c r="B21" s="210"/>
      <c r="C21" s="213"/>
      <c r="D21" s="171" t="s">
        <v>42</v>
      </c>
      <c r="E21" s="118">
        <f>$I$12+($G$12/SUM($G$6:$G$9)*SUM($I$6:$I$9))</f>
        <v>472906100.10297763</v>
      </c>
      <c r="F21" s="118">
        <f>$I$12+G12/SUM(G12,G13,G15)*I14+(($G$12+G12/SUM(G12,G13,G15)*G14)/SUM($G$6:$G$9)*SUM($I$6:$I$9))</f>
        <v>497275019.15426993</v>
      </c>
      <c r="G21" s="118">
        <f>$I$12+I14/2+(($G$12+G14/2)/SUM($G$6:$G$9)*SUM($I$6:$I$9))</f>
        <v>578018337.38236618</v>
      </c>
      <c r="H21" s="118">
        <f>$I$12+I14+(($G$12+G14)/SUM($G$6:$G$9)*SUM($I$6:$I$9))</f>
        <v>683130574.66175485</v>
      </c>
      <c r="I21" s="118">
        <v>640798116.7830714</v>
      </c>
      <c r="J21" s="118">
        <v>627225080.64219356</v>
      </c>
      <c r="K21" s="182"/>
      <c r="L21" s="118">
        <f>$I$12+H12/SUM(H12,H13,H15)*I14+(($H$12+H12/SUM(H12,H13,H15)*H14)/SUM($H$6:$H$9)*SUM($I$6:$I$9))</f>
        <v>545109790.36897802</v>
      </c>
      <c r="M21" s="197">
        <v>675037921.30910182</v>
      </c>
    </row>
    <row r="22" spans="2:13" x14ac:dyDescent="0.25">
      <c r="B22" s="210"/>
      <c r="C22" s="213"/>
      <c r="D22" s="171" t="s">
        <v>41</v>
      </c>
      <c r="E22" s="31">
        <f>$G$12*2</f>
        <v>78695887.069171071</v>
      </c>
      <c r="F22" s="31">
        <f>($G$12+G12/SUM(G12,G13,G15)*G14)*2</f>
        <v>85361986.557210684</v>
      </c>
      <c r="G22" s="31">
        <f>($G$12+G14/2)*2</f>
        <v>107449260.56267738</v>
      </c>
      <c r="H22" s="31">
        <f>($G$12+G14)*2</f>
        <v>136202634.0561837</v>
      </c>
      <c r="I22" s="31">
        <v>85361986.557210684</v>
      </c>
      <c r="J22" s="31">
        <v>85361986.557210684</v>
      </c>
      <c r="K22" s="182"/>
      <c r="L22" s="31">
        <f>($H$12+H12/SUM(H12,H13,H15)*H14)*2</f>
        <v>89952110.621943325</v>
      </c>
      <c r="M22" s="197">
        <v>89952110.62194331</v>
      </c>
    </row>
    <row r="23" spans="2:13" x14ac:dyDescent="0.25">
      <c r="B23" s="210"/>
      <c r="C23" s="213"/>
      <c r="D23" s="172" t="s">
        <v>40</v>
      </c>
      <c r="E23" s="30">
        <f>E19/E20</f>
        <v>5.5791291976374815</v>
      </c>
      <c r="F23" s="30">
        <f t="shared" ref="F23:I23" si="3">F19/F20</f>
        <v>5.6056552367117174</v>
      </c>
      <c r="G23" s="30">
        <f t="shared" si="3"/>
        <v>5.6990243336054851</v>
      </c>
      <c r="H23" s="30">
        <f t="shared" si="3"/>
        <v>5.8348597685777861</v>
      </c>
      <c r="I23" s="30">
        <f t="shared" si="3"/>
        <v>5.309831761635178</v>
      </c>
      <c r="J23" s="30">
        <f>J19/J20</f>
        <v>5.3369418815217147</v>
      </c>
      <c r="K23" s="182"/>
      <c r="L23" s="30">
        <f>L19/L20</f>
        <v>6.0600000000000156</v>
      </c>
      <c r="M23" s="173">
        <f>M19/M20</f>
        <v>5.7643366821486666</v>
      </c>
    </row>
    <row r="24" spans="2:13" x14ac:dyDescent="0.25">
      <c r="B24" s="210"/>
      <c r="C24" s="213"/>
      <c r="D24" s="172" t="s">
        <v>39</v>
      </c>
      <c r="E24" s="30">
        <f>E21/E22</f>
        <v>6.0092860975988351</v>
      </c>
      <c r="F24" s="30">
        <f t="shared" ref="F24:I24" si="4">F21/F22</f>
        <v>5.8254855493667534</v>
      </c>
      <c r="G24" s="30">
        <f t="shared" si="4"/>
        <v>5.3794538404030812</v>
      </c>
      <c r="H24" s="30">
        <f t="shared" si="4"/>
        <v>5.0155459870178642</v>
      </c>
      <c r="I24" s="30">
        <f t="shared" si="4"/>
        <v>7.5068322871516164</v>
      </c>
      <c r="J24" s="30">
        <f>J21/J22</f>
        <v>7.34782666077973</v>
      </c>
      <c r="K24" s="182"/>
      <c r="L24" s="30">
        <f>L21/L22</f>
        <v>6.0600000000000165</v>
      </c>
      <c r="M24" s="173">
        <f>M21/M22</f>
        <v>7.5044144783461046</v>
      </c>
    </row>
    <row r="25" spans="2:13" ht="15.75" thickBot="1" x14ac:dyDescent="0.3">
      <c r="B25" s="211"/>
      <c r="C25" s="214"/>
      <c r="D25" s="174" t="s">
        <v>38</v>
      </c>
      <c r="E25" s="29">
        <f>(2*ABS(E23-E24))/(E23+E24)</f>
        <v>7.4239123987587752E-2</v>
      </c>
      <c r="F25" s="29">
        <f t="shared" ref="F25:I25" si="5">(2*ABS(F23-F24))/(F23+F24)</f>
        <v>3.8461657811573555E-2</v>
      </c>
      <c r="G25" s="29">
        <f t="shared" si="5"/>
        <v>5.7692128500492879E-2</v>
      </c>
      <c r="H25" s="29">
        <f t="shared" si="5"/>
        <v>0.15101993418769513</v>
      </c>
      <c r="I25" s="29">
        <f t="shared" si="5"/>
        <v>0.34283500248637683</v>
      </c>
      <c r="J25" s="29">
        <f>(2*ABS(J23-J24))/(J23+J24)</f>
        <v>0.31705502115424061</v>
      </c>
      <c r="K25" s="183"/>
      <c r="L25" s="29">
        <f>(2*ABS(L23-L24))/(L23+L24)</f>
        <v>1.4656409566008628E-16</v>
      </c>
      <c r="M25" s="175">
        <f>(2*ABS(M23-M24))/(M23+M24)</f>
        <v>0.26228207540408094</v>
      </c>
    </row>
  </sheetData>
  <mergeCells count="3">
    <mergeCell ref="B6:C6"/>
    <mergeCell ref="B7:B25"/>
    <mergeCell ref="C7:C25"/>
  </mergeCells>
  <pageMargins left="0.7" right="0.7" top="0.75" bottom="0.75" header="0.3" footer="0.3"/>
  <pageSetup paperSize="9" scale="34" orientation="landscape" r:id="rId1"/>
  <headerFooter>
    <oddFooter>&amp;C&amp;P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H1292"/>
  <sheetViews>
    <sheetView view="pageBreakPreview" zoomScale="85" zoomScaleNormal="100" zoomScaleSheetLayoutView="85" zoomScalePageLayoutView="70" workbookViewId="0">
      <selection activeCell="B1" sqref="B1"/>
    </sheetView>
  </sheetViews>
  <sheetFormatPr baseColWidth="10" defaultRowHeight="15" x14ac:dyDescent="0.25"/>
  <cols>
    <col min="1" max="1" width="2.28515625" style="50" customWidth="1"/>
    <col min="2" max="2" width="15.5703125" style="51" customWidth="1"/>
    <col min="3" max="3" width="44.28515625" style="51" bestFit="1" customWidth="1"/>
    <col min="4" max="4" width="69.7109375" style="51" bestFit="1" customWidth="1"/>
    <col min="5" max="5" width="20" style="51" customWidth="1"/>
    <col min="6" max="7" width="35.7109375" style="52" customWidth="1"/>
    <col min="8" max="8" width="35.7109375" style="51" customWidth="1"/>
    <col min="9" max="16384" width="11.42578125" style="50"/>
  </cols>
  <sheetData>
    <row r="1" spans="1:8" ht="17.25" x14ac:dyDescent="0.3">
      <c r="B1" s="84" t="s">
        <v>1022</v>
      </c>
      <c r="C1" s="83"/>
      <c r="D1" s="83"/>
      <c r="E1" s="83"/>
      <c r="F1" s="83"/>
      <c r="G1" s="83"/>
      <c r="H1" s="81" t="str">
        <f>'Anlage 1'!E1</f>
        <v>BK9-23/610</v>
      </c>
    </row>
    <row r="2" spans="1:8" ht="15" customHeight="1" x14ac:dyDescent="0.25">
      <c r="B2" s="218" t="str">
        <f>'Anlage 1'!B2:C2</f>
        <v>Sämtliche Angaben sind indikative, unverbindliche Prognosen für einen Zeitraum von 12 Monaten.</v>
      </c>
      <c r="C2" s="218"/>
      <c r="D2" s="218"/>
      <c r="E2" s="218"/>
      <c r="F2" s="218"/>
      <c r="G2" s="218"/>
      <c r="H2" s="218"/>
    </row>
    <row r="3" spans="1:8" ht="15" customHeight="1" x14ac:dyDescent="0.25">
      <c r="B3" s="218" t="str">
        <f>'Anlage 1'!B3:C3</f>
        <v>All information comprise indicative, non-binding forecasts for a periode of 12 months.</v>
      </c>
      <c r="C3" s="218"/>
      <c r="D3" s="218"/>
      <c r="E3" s="218"/>
      <c r="F3" s="218"/>
      <c r="G3" s="218"/>
      <c r="H3" s="218"/>
    </row>
    <row r="4" spans="1:8" ht="15.75" thickBot="1" x14ac:dyDescent="0.3"/>
    <row r="5" spans="1:8" s="53" customFormat="1" ht="93" customHeight="1" x14ac:dyDescent="0.25">
      <c r="B5" s="215" t="s">
        <v>1021</v>
      </c>
      <c r="C5" s="216"/>
      <c r="D5" s="216"/>
      <c r="E5" s="216"/>
      <c r="F5" s="216"/>
      <c r="G5" s="216"/>
      <c r="H5" s="217"/>
    </row>
    <row r="6" spans="1:8" s="54" customFormat="1" ht="150.75" thickBot="1" x14ac:dyDescent="0.3">
      <c r="B6" s="142" t="s">
        <v>66</v>
      </c>
      <c r="C6" s="143" t="s">
        <v>1020</v>
      </c>
      <c r="D6" s="63" t="s">
        <v>1019</v>
      </c>
      <c r="E6" s="63" t="s">
        <v>65</v>
      </c>
      <c r="F6" s="144" t="s">
        <v>1379</v>
      </c>
      <c r="G6" s="144" t="str">
        <f>CONCATENATE("Art. 8 NC TAR 
Indikativer Referenzpreis (kapazitätsgewichtete Distanz)
mit einem Entry-Exit-Split von ",'Anlage 1'!D14,"/",'Anlage 1'!D15,"
Indicative reference price
(capacity weighted distance)
with an entry-exit-split of ",'Anlage 1'!D14,"/",'Anlage 1'!D15,"
")</f>
        <v xml:space="preserve">Art. 8 NC TAR 
Indikativer Referenzpreis (kapazitätsgewichtete Distanz)
mit einem Entry-Exit-Split von 33/67
Indicative reference price
(capacity weighted distance)
with an entry-exit-split of 33/67
</v>
      </c>
      <c r="H6" s="145" t="s">
        <v>1018</v>
      </c>
    </row>
    <row r="7" spans="1:8" x14ac:dyDescent="0.25">
      <c r="B7" s="152" t="s">
        <v>55</v>
      </c>
      <c r="C7" s="153" t="s">
        <v>942</v>
      </c>
      <c r="D7" s="153" t="s">
        <v>1017</v>
      </c>
      <c r="E7" s="153" t="s">
        <v>51</v>
      </c>
      <c r="F7" s="154">
        <v>6.06</v>
      </c>
      <c r="G7" s="155">
        <v>9.3143699879999993</v>
      </c>
      <c r="H7" s="156">
        <v>14.124973680000002</v>
      </c>
    </row>
    <row r="8" spans="1:8" x14ac:dyDescent="0.25">
      <c r="B8" s="134" t="s">
        <v>55</v>
      </c>
      <c r="C8" s="135" t="s">
        <v>942</v>
      </c>
      <c r="D8" s="135" t="s">
        <v>1016</v>
      </c>
      <c r="E8" s="135" t="s">
        <v>51</v>
      </c>
      <c r="F8" s="136">
        <v>6.06</v>
      </c>
      <c r="G8" s="148">
        <v>9.3143699879999993</v>
      </c>
      <c r="H8" s="149">
        <v>14.124973680000002</v>
      </c>
    </row>
    <row r="9" spans="1:8" x14ac:dyDescent="0.25">
      <c r="B9" s="134" t="s">
        <v>55</v>
      </c>
      <c r="C9" s="135" t="s">
        <v>942</v>
      </c>
      <c r="D9" s="135" t="s">
        <v>1015</v>
      </c>
      <c r="E9" s="135" t="s">
        <v>51</v>
      </c>
      <c r="F9" s="136">
        <v>6.06</v>
      </c>
      <c r="G9" s="148">
        <v>8.6685091679999999</v>
      </c>
      <c r="H9" s="149">
        <v>13.145544792000003</v>
      </c>
    </row>
    <row r="10" spans="1:8" x14ac:dyDescent="0.25">
      <c r="B10" s="134" t="s">
        <v>55</v>
      </c>
      <c r="C10" s="135" t="s">
        <v>942</v>
      </c>
      <c r="D10" s="135" t="s">
        <v>1113</v>
      </c>
      <c r="E10" s="135" t="s">
        <v>56</v>
      </c>
      <c r="F10" s="136">
        <v>6.06</v>
      </c>
      <c r="G10" s="148">
        <v>7.6905406049999998</v>
      </c>
      <c r="H10" s="149">
        <v>11.662483392000002</v>
      </c>
    </row>
    <row r="11" spans="1:8" x14ac:dyDescent="0.25">
      <c r="B11" s="134" t="s">
        <v>55</v>
      </c>
      <c r="C11" s="135" t="s">
        <v>942</v>
      </c>
      <c r="D11" s="135" t="s">
        <v>499</v>
      </c>
      <c r="E11" s="135" t="s">
        <v>53</v>
      </c>
      <c r="F11" s="136">
        <v>6.06</v>
      </c>
      <c r="G11" s="148">
        <v>9.3143699879999993</v>
      </c>
      <c r="H11" s="149">
        <v>14.124973680000002</v>
      </c>
    </row>
    <row r="12" spans="1:8" x14ac:dyDescent="0.25">
      <c r="B12" s="134" t="s">
        <v>55</v>
      </c>
      <c r="C12" s="135" t="s">
        <v>942</v>
      </c>
      <c r="D12" s="135" t="s">
        <v>951</v>
      </c>
      <c r="E12" s="135" t="s">
        <v>53</v>
      </c>
      <c r="F12" s="136">
        <v>6.06</v>
      </c>
      <c r="G12" s="148">
        <v>9.3143699879999993</v>
      </c>
      <c r="H12" s="149">
        <v>14.124973680000002</v>
      </c>
    </row>
    <row r="13" spans="1:8" x14ac:dyDescent="0.25">
      <c r="B13" s="137" t="s">
        <v>55</v>
      </c>
      <c r="C13" s="138" t="s">
        <v>942</v>
      </c>
      <c r="D13" s="138" t="s">
        <v>1014</v>
      </c>
      <c r="E13" s="138" t="s">
        <v>51</v>
      </c>
      <c r="F13" s="136">
        <v>6.06</v>
      </c>
      <c r="G13" s="148">
        <v>9.3143699879999993</v>
      </c>
      <c r="H13" s="149">
        <v>14.124973680000002</v>
      </c>
    </row>
    <row r="14" spans="1:8" x14ac:dyDescent="0.25">
      <c r="B14" s="134" t="s">
        <v>55</v>
      </c>
      <c r="C14" s="135" t="s">
        <v>942</v>
      </c>
      <c r="D14" s="135" t="s">
        <v>1013</v>
      </c>
      <c r="E14" s="135" t="s">
        <v>51</v>
      </c>
      <c r="F14" s="136">
        <v>6.06</v>
      </c>
      <c r="G14" s="148">
        <v>8.2913822639999992</v>
      </c>
      <c r="H14" s="149">
        <v>12.573642383999999</v>
      </c>
    </row>
    <row r="15" spans="1:8" x14ac:dyDescent="0.25">
      <c r="B15" s="134" t="s">
        <v>55</v>
      </c>
      <c r="C15" s="135" t="s">
        <v>930</v>
      </c>
      <c r="D15" s="135" t="s">
        <v>931</v>
      </c>
      <c r="E15" s="135" t="s">
        <v>53</v>
      </c>
      <c r="F15" s="136">
        <v>6.06</v>
      </c>
      <c r="G15" s="148">
        <v>6.1662777659999994</v>
      </c>
      <c r="H15" s="149">
        <v>9.3509829600000014</v>
      </c>
    </row>
    <row r="16" spans="1:8" x14ac:dyDescent="0.25">
      <c r="A16" s="53"/>
      <c r="B16" s="134" t="s">
        <v>55</v>
      </c>
      <c r="C16" s="135" t="s">
        <v>930</v>
      </c>
      <c r="D16" s="135" t="s">
        <v>498</v>
      </c>
      <c r="E16" s="135" t="s">
        <v>53</v>
      </c>
      <c r="F16" s="136">
        <v>6.06</v>
      </c>
      <c r="G16" s="148">
        <v>10.034510837999999</v>
      </c>
      <c r="H16" s="149">
        <v>15.217046400000001</v>
      </c>
    </row>
    <row r="17" spans="2:8" x14ac:dyDescent="0.25">
      <c r="B17" s="134" t="s">
        <v>55</v>
      </c>
      <c r="C17" s="135" t="s">
        <v>930</v>
      </c>
      <c r="D17" s="135" t="s">
        <v>1347</v>
      </c>
      <c r="E17" s="135" t="s">
        <v>53</v>
      </c>
      <c r="F17" s="136">
        <v>6.06</v>
      </c>
      <c r="G17" s="148">
        <v>6.2110411770000002</v>
      </c>
      <c r="H17" s="149">
        <v>9.418865856</v>
      </c>
    </row>
    <row r="18" spans="2:8" x14ac:dyDescent="0.25">
      <c r="B18" s="137" t="s">
        <v>55</v>
      </c>
      <c r="C18" s="138" t="s">
        <v>875</v>
      </c>
      <c r="D18" s="138" t="s">
        <v>1262</v>
      </c>
      <c r="E18" s="138" t="s">
        <v>1055</v>
      </c>
      <c r="F18" s="136">
        <v>6.06</v>
      </c>
      <c r="G18" s="148">
        <v>7.5040425899999992</v>
      </c>
      <c r="H18" s="149">
        <v>11.379664824000001</v>
      </c>
    </row>
    <row r="19" spans="2:8" x14ac:dyDescent="0.25">
      <c r="B19" s="137" t="s">
        <v>55</v>
      </c>
      <c r="C19" s="138" t="s">
        <v>875</v>
      </c>
      <c r="D19" s="138" t="s">
        <v>1012</v>
      </c>
      <c r="E19" s="138" t="s">
        <v>56</v>
      </c>
      <c r="F19" s="136">
        <v>6.06</v>
      </c>
      <c r="G19" s="148">
        <v>6.3585209489999999</v>
      </c>
      <c r="H19" s="149">
        <v>9.6425136720000015</v>
      </c>
    </row>
    <row r="20" spans="2:8" x14ac:dyDescent="0.25">
      <c r="B20" s="137" t="s">
        <v>55</v>
      </c>
      <c r="C20" s="138" t="s">
        <v>875</v>
      </c>
      <c r="D20" s="138" t="s">
        <v>1261</v>
      </c>
      <c r="E20" s="138" t="s">
        <v>51</v>
      </c>
      <c r="F20" s="136">
        <v>6.06</v>
      </c>
      <c r="G20" s="148">
        <v>7.4949010619999994</v>
      </c>
      <c r="H20" s="149">
        <v>11.365801968000001</v>
      </c>
    </row>
    <row r="21" spans="2:8" x14ac:dyDescent="0.25">
      <c r="B21" s="137" t="s">
        <v>55</v>
      </c>
      <c r="C21" s="138" t="s">
        <v>875</v>
      </c>
      <c r="D21" s="138" t="s">
        <v>1011</v>
      </c>
      <c r="E21" s="138" t="s">
        <v>56</v>
      </c>
      <c r="F21" s="136">
        <v>6.06</v>
      </c>
      <c r="G21" s="148">
        <v>5.0249258729999999</v>
      </c>
      <c r="H21" s="149">
        <v>7.6201548720000005</v>
      </c>
    </row>
    <row r="22" spans="2:8" x14ac:dyDescent="0.25">
      <c r="B22" s="137" t="s">
        <v>55</v>
      </c>
      <c r="C22" s="138" t="s">
        <v>875</v>
      </c>
      <c r="D22" s="138" t="s">
        <v>914</v>
      </c>
      <c r="E22" s="138" t="s">
        <v>51</v>
      </c>
      <c r="F22" s="136">
        <v>6.06</v>
      </c>
      <c r="G22" s="148">
        <v>4.9768090679999997</v>
      </c>
      <c r="H22" s="149">
        <v>7.5471873120000001</v>
      </c>
    </row>
    <row r="23" spans="2:8" x14ac:dyDescent="0.25">
      <c r="B23" s="137" t="s">
        <v>55</v>
      </c>
      <c r="C23" s="138" t="s">
        <v>875</v>
      </c>
      <c r="D23" s="138" t="s">
        <v>913</v>
      </c>
      <c r="E23" s="138" t="s">
        <v>51</v>
      </c>
      <c r="F23" s="136">
        <v>6.06</v>
      </c>
      <c r="G23" s="148">
        <v>4.9768090679999997</v>
      </c>
      <c r="H23" s="149">
        <v>7.5471873120000001</v>
      </c>
    </row>
    <row r="24" spans="2:8" x14ac:dyDescent="0.25">
      <c r="B24" s="134" t="s">
        <v>55</v>
      </c>
      <c r="C24" s="135" t="s">
        <v>875</v>
      </c>
      <c r="D24" s="135" t="s">
        <v>1010</v>
      </c>
      <c r="E24" s="135" t="s">
        <v>56</v>
      </c>
      <c r="F24" s="136">
        <v>6.06</v>
      </c>
      <c r="G24" s="148">
        <v>7.7495666819999993</v>
      </c>
      <c r="H24" s="149">
        <v>11.751994944</v>
      </c>
    </row>
    <row r="25" spans="2:8" x14ac:dyDescent="0.25">
      <c r="B25" s="134" t="s">
        <v>55</v>
      </c>
      <c r="C25" s="135" t="s">
        <v>875</v>
      </c>
      <c r="D25" s="135" t="s">
        <v>912</v>
      </c>
      <c r="E25" s="135" t="s">
        <v>51</v>
      </c>
      <c r="F25" s="136">
        <v>6.06</v>
      </c>
      <c r="G25" s="148">
        <v>4.9528146029999993</v>
      </c>
      <c r="H25" s="149">
        <v>7.510801056</v>
      </c>
    </row>
    <row r="26" spans="2:8" x14ac:dyDescent="0.25">
      <c r="B26" s="134" t="s">
        <v>55</v>
      </c>
      <c r="C26" s="135" t="s">
        <v>875</v>
      </c>
      <c r="D26" s="135" t="s">
        <v>911</v>
      </c>
      <c r="E26" s="135" t="s">
        <v>51</v>
      </c>
      <c r="F26" s="136">
        <v>6.06</v>
      </c>
      <c r="G26" s="148">
        <v>3.7246754819999999</v>
      </c>
      <c r="H26" s="149">
        <v>5.6483640719999997</v>
      </c>
    </row>
    <row r="27" spans="2:8" x14ac:dyDescent="0.25">
      <c r="B27" s="134" t="s">
        <v>55</v>
      </c>
      <c r="C27" s="135" t="s">
        <v>875</v>
      </c>
      <c r="D27" s="135" t="s">
        <v>1265</v>
      </c>
      <c r="E27" s="135" t="s">
        <v>53</v>
      </c>
      <c r="F27" s="136">
        <v>6.06</v>
      </c>
      <c r="G27" s="148">
        <v>8.0232713549999986</v>
      </c>
      <c r="H27" s="149">
        <v>12.167059152</v>
      </c>
    </row>
    <row r="28" spans="2:8" x14ac:dyDescent="0.25">
      <c r="B28" s="134" t="s">
        <v>55</v>
      </c>
      <c r="C28" s="135" t="s">
        <v>875</v>
      </c>
      <c r="D28" s="135" t="s">
        <v>1263</v>
      </c>
      <c r="E28" s="135" t="s">
        <v>53</v>
      </c>
      <c r="F28" s="136">
        <v>6.06</v>
      </c>
      <c r="G28" s="148">
        <v>6.1511956769999996</v>
      </c>
      <c r="H28" s="149">
        <v>9.328110744</v>
      </c>
    </row>
    <row r="29" spans="2:8" x14ac:dyDescent="0.25">
      <c r="B29" s="134" t="s">
        <v>55</v>
      </c>
      <c r="C29" s="135" t="s">
        <v>875</v>
      </c>
      <c r="D29" s="135" t="s">
        <v>1264</v>
      </c>
      <c r="E29" s="135" t="s">
        <v>53</v>
      </c>
      <c r="F29" s="136">
        <v>6.06</v>
      </c>
      <c r="G29" s="148">
        <v>5.9258962950000003</v>
      </c>
      <c r="H29" s="149">
        <v>8.9864516639999987</v>
      </c>
    </row>
    <row r="30" spans="2:8" x14ac:dyDescent="0.25">
      <c r="B30" s="134" t="s">
        <v>55</v>
      </c>
      <c r="C30" s="135" t="s">
        <v>869</v>
      </c>
      <c r="D30" s="135" t="s">
        <v>502</v>
      </c>
      <c r="E30" s="135" t="s">
        <v>53</v>
      </c>
      <c r="F30" s="136">
        <v>6.06</v>
      </c>
      <c r="G30" s="148">
        <v>6.8509593899999999</v>
      </c>
      <c r="H30" s="149">
        <v>10.389283320000001</v>
      </c>
    </row>
    <row r="31" spans="2:8" x14ac:dyDescent="0.25">
      <c r="B31" s="134" t="s">
        <v>55</v>
      </c>
      <c r="C31" s="135" t="s">
        <v>869</v>
      </c>
      <c r="D31" s="135" t="s">
        <v>1120</v>
      </c>
      <c r="E31" s="135" t="s">
        <v>53</v>
      </c>
      <c r="F31" s="136">
        <v>6.06</v>
      </c>
      <c r="G31" s="148">
        <v>6.0543595199999993</v>
      </c>
      <c r="H31" s="149">
        <v>9.1812623040000005</v>
      </c>
    </row>
    <row r="32" spans="2:8" x14ac:dyDescent="0.25">
      <c r="B32" s="134" t="s">
        <v>55</v>
      </c>
      <c r="C32" s="135" t="s">
        <v>869</v>
      </c>
      <c r="D32" s="135" t="s">
        <v>1121</v>
      </c>
      <c r="E32" s="135" t="s">
        <v>51</v>
      </c>
      <c r="F32" s="136">
        <v>6.06</v>
      </c>
      <c r="G32" s="148">
        <v>3.0842457689999998</v>
      </c>
      <c r="H32" s="149">
        <v>4.1486399999999994</v>
      </c>
    </row>
    <row r="33" spans="2:8" x14ac:dyDescent="0.25">
      <c r="B33" s="134" t="s">
        <v>55</v>
      </c>
      <c r="C33" s="135" t="s">
        <v>853</v>
      </c>
      <c r="D33" s="135" t="s">
        <v>1314</v>
      </c>
      <c r="E33" s="135" t="s">
        <v>1111</v>
      </c>
      <c r="F33" s="136">
        <v>6.06</v>
      </c>
      <c r="G33" s="148">
        <v>4.5318899999999989</v>
      </c>
      <c r="H33" s="149">
        <v>6.8628000000000009</v>
      </c>
    </row>
    <row r="34" spans="2:8" x14ac:dyDescent="0.25">
      <c r="B34" s="134" t="s">
        <v>55</v>
      </c>
      <c r="C34" s="135" t="s">
        <v>853</v>
      </c>
      <c r="D34" s="135" t="s">
        <v>1009</v>
      </c>
      <c r="E34" s="135" t="s">
        <v>1111</v>
      </c>
      <c r="F34" s="136">
        <v>6.06</v>
      </c>
      <c r="G34" s="148">
        <v>4.4398199999999992</v>
      </c>
      <c r="H34" s="149">
        <v>6.7389600000000005</v>
      </c>
    </row>
    <row r="35" spans="2:8" x14ac:dyDescent="0.25">
      <c r="B35" s="134" t="s">
        <v>55</v>
      </c>
      <c r="C35" s="135" t="s">
        <v>853</v>
      </c>
      <c r="D35" s="135" t="s">
        <v>1003</v>
      </c>
      <c r="E35" s="135" t="s">
        <v>53</v>
      </c>
      <c r="F35" s="136">
        <v>6.06</v>
      </c>
      <c r="G35" s="148">
        <v>5.5548899999999994</v>
      </c>
      <c r="H35" s="149">
        <v>8.4314400000000003</v>
      </c>
    </row>
    <row r="36" spans="2:8" x14ac:dyDescent="0.25">
      <c r="B36" s="134" t="s">
        <v>55</v>
      </c>
      <c r="C36" s="135" t="s">
        <v>853</v>
      </c>
      <c r="D36" s="135" t="s">
        <v>1311</v>
      </c>
      <c r="E36" s="135" t="s">
        <v>53</v>
      </c>
      <c r="F36" s="136">
        <v>6.06</v>
      </c>
      <c r="G36" s="148">
        <v>5.3809799999999992</v>
      </c>
      <c r="H36" s="149">
        <v>8.163120000000001</v>
      </c>
    </row>
    <row r="37" spans="2:8" x14ac:dyDescent="0.25">
      <c r="B37" s="134" t="s">
        <v>55</v>
      </c>
      <c r="C37" s="135" t="s">
        <v>853</v>
      </c>
      <c r="D37" s="135" t="s">
        <v>1008</v>
      </c>
      <c r="E37" s="135" t="s">
        <v>1111</v>
      </c>
      <c r="F37" s="136">
        <v>6.06</v>
      </c>
      <c r="G37" s="148">
        <v>5.41167</v>
      </c>
      <c r="H37" s="149">
        <v>8.2147199999999998</v>
      </c>
    </row>
    <row r="38" spans="2:8" x14ac:dyDescent="0.25">
      <c r="B38" s="134" t="s">
        <v>55</v>
      </c>
      <c r="C38" s="135" t="s">
        <v>853</v>
      </c>
      <c r="D38" s="135" t="s">
        <v>1007</v>
      </c>
      <c r="E38" s="135" t="s">
        <v>1111</v>
      </c>
      <c r="F38" s="136">
        <v>6.06</v>
      </c>
      <c r="G38" s="148">
        <v>5.0433899999999996</v>
      </c>
      <c r="H38" s="149">
        <v>7.6471200000000001</v>
      </c>
    </row>
    <row r="39" spans="2:8" x14ac:dyDescent="0.25">
      <c r="B39" s="134" t="s">
        <v>55</v>
      </c>
      <c r="C39" s="135" t="s">
        <v>853</v>
      </c>
      <c r="D39" s="135" t="s">
        <v>1317</v>
      </c>
      <c r="E39" s="135" t="s">
        <v>1111</v>
      </c>
      <c r="F39" s="136">
        <v>6.06</v>
      </c>
      <c r="G39" s="148">
        <v>0.40920000000000001</v>
      </c>
      <c r="H39" s="149">
        <v>0.61919999999999997</v>
      </c>
    </row>
    <row r="40" spans="2:8" x14ac:dyDescent="0.25">
      <c r="B40" s="134" t="s">
        <v>55</v>
      </c>
      <c r="C40" s="135" t="s">
        <v>853</v>
      </c>
      <c r="D40" s="135" t="s">
        <v>1006</v>
      </c>
      <c r="E40" s="135" t="s">
        <v>1111</v>
      </c>
      <c r="F40" s="136">
        <v>6.06</v>
      </c>
      <c r="G40" s="148">
        <v>5.902709999999999</v>
      </c>
      <c r="H40" s="149">
        <v>7.1414400000000002</v>
      </c>
    </row>
    <row r="41" spans="2:8" x14ac:dyDescent="0.25">
      <c r="B41" s="134" t="s">
        <v>55</v>
      </c>
      <c r="C41" s="135" t="s">
        <v>853</v>
      </c>
      <c r="D41" s="135" t="s">
        <v>1005</v>
      </c>
      <c r="E41" s="135" t="s">
        <v>1111</v>
      </c>
      <c r="F41" s="136">
        <v>6.06</v>
      </c>
      <c r="G41" s="148">
        <v>5.0126999999999997</v>
      </c>
      <c r="H41" s="149">
        <v>7.6058400000000006</v>
      </c>
    </row>
    <row r="42" spans="2:8" x14ac:dyDescent="0.25">
      <c r="B42" s="134" t="s">
        <v>55</v>
      </c>
      <c r="C42" s="135" t="s">
        <v>853</v>
      </c>
      <c r="D42" s="135" t="s">
        <v>1315</v>
      </c>
      <c r="E42" s="135" t="s">
        <v>56</v>
      </c>
      <c r="F42" s="136">
        <v>6.06</v>
      </c>
      <c r="G42" s="148">
        <v>6.5778899999999991</v>
      </c>
      <c r="H42" s="149">
        <v>9.9794400000000003</v>
      </c>
    </row>
    <row r="43" spans="2:8" x14ac:dyDescent="0.25">
      <c r="B43" s="134" t="s">
        <v>55</v>
      </c>
      <c r="C43" s="135" t="s">
        <v>853</v>
      </c>
      <c r="D43" s="135" t="s">
        <v>1316</v>
      </c>
      <c r="E43" s="135" t="s">
        <v>56</v>
      </c>
      <c r="F43" s="136">
        <v>6.06</v>
      </c>
      <c r="G43" s="148">
        <v>5.4628199999999998</v>
      </c>
      <c r="H43" s="149">
        <v>8.2869599999999988</v>
      </c>
    </row>
    <row r="44" spans="2:8" x14ac:dyDescent="0.25">
      <c r="B44" s="134" t="s">
        <v>55</v>
      </c>
      <c r="C44" s="135" t="s">
        <v>853</v>
      </c>
      <c r="D44" s="135" t="s">
        <v>861</v>
      </c>
      <c r="E44" s="135" t="s">
        <v>51</v>
      </c>
      <c r="F44" s="136">
        <v>6.06</v>
      </c>
      <c r="G44" s="148">
        <v>4.961549999999999</v>
      </c>
      <c r="H44" s="149">
        <v>7.5232800000000006</v>
      </c>
    </row>
    <row r="45" spans="2:8" x14ac:dyDescent="0.25">
      <c r="B45" s="134" t="s">
        <v>55</v>
      </c>
      <c r="C45" s="135" t="s">
        <v>853</v>
      </c>
      <c r="D45" s="135" t="s">
        <v>860</v>
      </c>
      <c r="E45" s="135" t="s">
        <v>51</v>
      </c>
      <c r="F45" s="136">
        <v>6.06</v>
      </c>
      <c r="G45" s="148">
        <v>4.961549999999999</v>
      </c>
      <c r="H45" s="149">
        <v>7.5232800000000006</v>
      </c>
    </row>
    <row r="46" spans="2:8" x14ac:dyDescent="0.25">
      <c r="B46" s="134" t="s">
        <v>55</v>
      </c>
      <c r="C46" s="135" t="s">
        <v>853</v>
      </c>
      <c r="D46" s="135" t="s">
        <v>859</v>
      </c>
      <c r="E46" s="135" t="s">
        <v>51</v>
      </c>
      <c r="F46" s="136">
        <v>6.06</v>
      </c>
      <c r="G46" s="148">
        <v>4.8797099999999993</v>
      </c>
      <c r="H46" s="149">
        <v>7.3994400000000002</v>
      </c>
    </row>
    <row r="47" spans="2:8" x14ac:dyDescent="0.25">
      <c r="B47" s="134" t="s">
        <v>55</v>
      </c>
      <c r="C47" s="135" t="s">
        <v>853</v>
      </c>
      <c r="D47" s="135" t="s">
        <v>858</v>
      </c>
      <c r="E47" s="135" t="s">
        <v>51</v>
      </c>
      <c r="F47" s="136">
        <v>6.06</v>
      </c>
      <c r="G47" s="148">
        <v>4.9717799999999999</v>
      </c>
      <c r="H47" s="149">
        <v>7.54392</v>
      </c>
    </row>
    <row r="48" spans="2:8" x14ac:dyDescent="0.25">
      <c r="B48" s="134" t="s">
        <v>55</v>
      </c>
      <c r="C48" s="135" t="s">
        <v>853</v>
      </c>
      <c r="D48" s="135" t="s">
        <v>1312</v>
      </c>
      <c r="E48" s="135" t="s">
        <v>51</v>
      </c>
      <c r="F48" s="136">
        <v>6.06</v>
      </c>
      <c r="G48" s="148">
        <v>4.6955699999999991</v>
      </c>
      <c r="H48" s="149">
        <v>7.1208000000000009</v>
      </c>
    </row>
    <row r="49" spans="2:8" x14ac:dyDescent="0.25">
      <c r="B49" s="134" t="s">
        <v>55</v>
      </c>
      <c r="C49" s="135" t="s">
        <v>853</v>
      </c>
      <c r="D49" s="135" t="s">
        <v>1313</v>
      </c>
      <c r="E49" s="135" t="s">
        <v>51</v>
      </c>
      <c r="F49" s="136">
        <v>6.06</v>
      </c>
      <c r="G49" s="148">
        <v>4.9513199999999991</v>
      </c>
      <c r="H49" s="149">
        <v>7.5026399999999995</v>
      </c>
    </row>
    <row r="50" spans="2:8" x14ac:dyDescent="0.25">
      <c r="B50" s="134" t="s">
        <v>55</v>
      </c>
      <c r="C50" s="135" t="s">
        <v>853</v>
      </c>
      <c r="D50" s="135" t="s">
        <v>1281</v>
      </c>
      <c r="E50" s="135" t="s">
        <v>51</v>
      </c>
      <c r="F50" s="136">
        <v>6.06</v>
      </c>
      <c r="G50" s="148">
        <v>5.3400599999999994</v>
      </c>
      <c r="H50" s="149">
        <v>8.0908800000000003</v>
      </c>
    </row>
    <row r="51" spans="2:8" x14ac:dyDescent="0.25">
      <c r="B51" s="134" t="s">
        <v>55</v>
      </c>
      <c r="C51" s="135" t="s">
        <v>853</v>
      </c>
      <c r="D51" s="135" t="s">
        <v>857</v>
      </c>
      <c r="E51" s="135" t="s">
        <v>51</v>
      </c>
      <c r="F51" s="136">
        <v>6.06</v>
      </c>
      <c r="G51" s="148">
        <v>5.677649999999999</v>
      </c>
      <c r="H51" s="149">
        <v>8.6172000000000004</v>
      </c>
    </row>
    <row r="52" spans="2:8" x14ac:dyDescent="0.25">
      <c r="B52" s="134" t="s">
        <v>55</v>
      </c>
      <c r="C52" s="135" t="s">
        <v>853</v>
      </c>
      <c r="D52" s="135" t="s">
        <v>1132</v>
      </c>
      <c r="E52" s="135" t="s">
        <v>53</v>
      </c>
      <c r="F52" s="136">
        <v>6.06</v>
      </c>
      <c r="G52" s="148">
        <v>5.3502900000000002</v>
      </c>
      <c r="H52" s="149">
        <v>7.2136800000000001</v>
      </c>
    </row>
    <row r="53" spans="2:8" x14ac:dyDescent="0.25">
      <c r="B53" s="134" t="s">
        <v>55</v>
      </c>
      <c r="C53" s="135" t="s">
        <v>853</v>
      </c>
      <c r="D53" s="135" t="s">
        <v>1129</v>
      </c>
      <c r="E53" s="135" t="s">
        <v>53</v>
      </c>
      <c r="F53" s="136">
        <v>6.06</v>
      </c>
      <c r="G53" s="148">
        <v>5.9231699999999998</v>
      </c>
      <c r="H53" s="149">
        <v>8.9887200000000007</v>
      </c>
    </row>
    <row r="54" spans="2:8" x14ac:dyDescent="0.25">
      <c r="B54" s="134" t="s">
        <v>55</v>
      </c>
      <c r="C54" s="135" t="s">
        <v>853</v>
      </c>
      <c r="D54" s="135" t="s">
        <v>1131</v>
      </c>
      <c r="E54" s="135" t="s">
        <v>53</v>
      </c>
      <c r="F54" s="136">
        <v>6.06</v>
      </c>
      <c r="G54" s="148">
        <v>6.0561599999999993</v>
      </c>
      <c r="H54" s="149">
        <v>9.184800000000001</v>
      </c>
    </row>
    <row r="55" spans="2:8" x14ac:dyDescent="0.25">
      <c r="B55" s="134" t="s">
        <v>55</v>
      </c>
      <c r="C55" s="135" t="s">
        <v>853</v>
      </c>
      <c r="D55" s="135" t="s">
        <v>1004</v>
      </c>
      <c r="E55" s="135" t="s">
        <v>1111</v>
      </c>
      <c r="F55" s="136">
        <v>6.06</v>
      </c>
      <c r="G55" s="148">
        <v>4.8797099999999993</v>
      </c>
      <c r="H55" s="149">
        <v>7.3994400000000002</v>
      </c>
    </row>
    <row r="56" spans="2:8" x14ac:dyDescent="0.25">
      <c r="B56" s="134" t="s">
        <v>55</v>
      </c>
      <c r="C56" s="135" t="s">
        <v>851</v>
      </c>
      <c r="D56" s="135" t="s">
        <v>852</v>
      </c>
      <c r="E56" s="135" t="s">
        <v>53</v>
      </c>
      <c r="F56" s="136">
        <v>6.06</v>
      </c>
      <c r="G56" s="148">
        <v>7.0039633619999995</v>
      </c>
      <c r="H56" s="149">
        <v>10.621308912</v>
      </c>
    </row>
    <row r="57" spans="2:8" x14ac:dyDescent="0.25">
      <c r="B57" s="134" t="s">
        <v>55</v>
      </c>
      <c r="C57" s="135" t="s">
        <v>851</v>
      </c>
      <c r="D57" s="135" t="s">
        <v>497</v>
      </c>
      <c r="E57" s="135" t="s">
        <v>53</v>
      </c>
      <c r="F57" s="136">
        <v>6.06</v>
      </c>
      <c r="G57" s="148">
        <v>9.4900722839999982</v>
      </c>
      <c r="H57" s="149">
        <v>14.391420600000002</v>
      </c>
    </row>
    <row r="58" spans="2:8" x14ac:dyDescent="0.25">
      <c r="B58" s="134" t="s">
        <v>55</v>
      </c>
      <c r="C58" s="135" t="s">
        <v>851</v>
      </c>
      <c r="D58" s="135" t="s">
        <v>1128</v>
      </c>
      <c r="E58" s="135" t="s">
        <v>53</v>
      </c>
      <c r="F58" s="136">
        <v>6.06</v>
      </c>
      <c r="G58" s="148">
        <v>7.3980833189999995</v>
      </c>
      <c r="H58" s="149">
        <v>11.218979328000001</v>
      </c>
    </row>
    <row r="59" spans="2:8" x14ac:dyDescent="0.25">
      <c r="B59" s="134" t="s">
        <v>55</v>
      </c>
      <c r="C59" s="135" t="s">
        <v>1002</v>
      </c>
      <c r="D59" s="135" t="s">
        <v>1059</v>
      </c>
      <c r="E59" s="135" t="s">
        <v>53</v>
      </c>
      <c r="F59" s="136">
        <v>6.06</v>
      </c>
      <c r="G59" s="148">
        <v>10.816371323999999</v>
      </c>
      <c r="H59" s="149">
        <v>16.402715327999999</v>
      </c>
    </row>
    <row r="60" spans="2:8" x14ac:dyDescent="0.25">
      <c r="B60" s="134" t="s">
        <v>55</v>
      </c>
      <c r="C60" s="135" t="s">
        <v>787</v>
      </c>
      <c r="D60" s="135" t="s">
        <v>1001</v>
      </c>
      <c r="E60" s="135" t="s">
        <v>1111</v>
      </c>
      <c r="F60" s="136">
        <v>6.06</v>
      </c>
      <c r="G60" s="148">
        <v>6.1981278479999995</v>
      </c>
      <c r="H60" s="149">
        <v>9.3992826239999996</v>
      </c>
    </row>
    <row r="61" spans="2:8" x14ac:dyDescent="0.25">
      <c r="B61" s="134" t="s">
        <v>55</v>
      </c>
      <c r="C61" s="135" t="s">
        <v>787</v>
      </c>
      <c r="D61" s="135" t="s">
        <v>1377</v>
      </c>
      <c r="E61" s="135" t="s">
        <v>51</v>
      </c>
      <c r="F61" s="136">
        <v>6.06</v>
      </c>
      <c r="G61" s="148">
        <v>6.2991716039999996</v>
      </c>
      <c r="H61" s="149">
        <v>9.5525119199999988</v>
      </c>
    </row>
    <row r="62" spans="2:8" x14ac:dyDescent="0.25">
      <c r="B62" s="134" t="s">
        <v>55</v>
      </c>
      <c r="C62" s="135" t="s">
        <v>787</v>
      </c>
      <c r="D62" s="135" t="s">
        <v>1378</v>
      </c>
      <c r="E62" s="135" t="s">
        <v>51</v>
      </c>
      <c r="F62" s="136">
        <v>6.06</v>
      </c>
      <c r="G62" s="148">
        <v>6.2991716039999996</v>
      </c>
      <c r="H62" s="149">
        <v>9.5525119199999988</v>
      </c>
    </row>
    <row r="63" spans="2:8" x14ac:dyDescent="0.25">
      <c r="B63" s="134" t="s">
        <v>55</v>
      </c>
      <c r="C63" s="135" t="s">
        <v>787</v>
      </c>
      <c r="D63" s="135" t="s">
        <v>1000</v>
      </c>
      <c r="E63" s="135" t="s">
        <v>1111</v>
      </c>
      <c r="F63" s="136">
        <v>6.06</v>
      </c>
      <c r="G63" s="148">
        <v>6.6946142999999987</v>
      </c>
      <c r="H63" s="149">
        <v>10.152189576</v>
      </c>
    </row>
    <row r="64" spans="2:8" x14ac:dyDescent="0.25">
      <c r="B64" s="134" t="s">
        <v>55</v>
      </c>
      <c r="C64" s="135" t="s">
        <v>787</v>
      </c>
      <c r="D64" s="135" t="s">
        <v>999</v>
      </c>
      <c r="E64" s="135" t="s">
        <v>1111</v>
      </c>
      <c r="F64" s="136">
        <v>6.06</v>
      </c>
      <c r="G64" s="148">
        <v>5.9514334439999992</v>
      </c>
      <c r="H64" s="149">
        <v>9.0251784959999988</v>
      </c>
    </row>
    <row r="65" spans="2:8" x14ac:dyDescent="0.25">
      <c r="B65" s="134" t="s">
        <v>55</v>
      </c>
      <c r="C65" s="135" t="s">
        <v>787</v>
      </c>
      <c r="D65" s="135" t="s">
        <v>998</v>
      </c>
      <c r="E65" s="135" t="s">
        <v>1111</v>
      </c>
      <c r="F65" s="136">
        <v>6.06</v>
      </c>
      <c r="G65" s="148">
        <v>5.9388126929999991</v>
      </c>
      <c r="H65" s="149">
        <v>9.0060379919999995</v>
      </c>
    </row>
    <row r="66" spans="2:8" x14ac:dyDescent="0.25">
      <c r="B66" s="134" t="s">
        <v>55</v>
      </c>
      <c r="C66" s="135" t="s">
        <v>787</v>
      </c>
      <c r="D66" s="135" t="s">
        <v>997</v>
      </c>
      <c r="E66" s="135" t="s">
        <v>1111</v>
      </c>
      <c r="F66" s="136">
        <v>6.06</v>
      </c>
      <c r="G66" s="148">
        <v>5.3406113969999991</v>
      </c>
      <c r="H66" s="149">
        <v>8.0988841919999999</v>
      </c>
    </row>
    <row r="67" spans="2:8" x14ac:dyDescent="0.25">
      <c r="B67" s="134" t="s">
        <v>55</v>
      </c>
      <c r="C67" s="135" t="s">
        <v>787</v>
      </c>
      <c r="D67" s="135" t="s">
        <v>996</v>
      </c>
      <c r="E67" s="135" t="s">
        <v>1111</v>
      </c>
      <c r="F67" s="136">
        <v>6.06</v>
      </c>
      <c r="G67" s="148">
        <v>6.4739767289999994</v>
      </c>
      <c r="H67" s="149">
        <v>9.8175996960000003</v>
      </c>
    </row>
    <row r="68" spans="2:8" x14ac:dyDescent="0.25">
      <c r="B68" s="134" t="s">
        <v>55</v>
      </c>
      <c r="C68" s="135" t="s">
        <v>787</v>
      </c>
      <c r="D68" s="135" t="s">
        <v>1112</v>
      </c>
      <c r="E68" s="135" t="s">
        <v>1111</v>
      </c>
      <c r="F68" s="136">
        <v>6.06</v>
      </c>
      <c r="G68" s="148">
        <v>5.4208156199999999</v>
      </c>
      <c r="H68" s="149">
        <v>8.2205105520000004</v>
      </c>
    </row>
    <row r="69" spans="2:8" x14ac:dyDescent="0.25">
      <c r="B69" s="134" t="s">
        <v>55</v>
      </c>
      <c r="C69" s="135" t="s">
        <v>787</v>
      </c>
      <c r="D69" s="135" t="s">
        <v>995</v>
      </c>
      <c r="E69" s="135" t="s">
        <v>1111</v>
      </c>
      <c r="F69" s="136">
        <v>6.06</v>
      </c>
      <c r="G69" s="148">
        <v>5.3025384059999991</v>
      </c>
      <c r="H69" s="149">
        <v>8.041145856</v>
      </c>
    </row>
    <row r="70" spans="2:8" x14ac:dyDescent="0.25">
      <c r="B70" s="134" t="s">
        <v>55</v>
      </c>
      <c r="C70" s="135" t="s">
        <v>1058</v>
      </c>
      <c r="D70" s="135" t="s">
        <v>1336</v>
      </c>
      <c r="E70" s="135" t="s">
        <v>56</v>
      </c>
      <c r="F70" s="136">
        <v>6.06</v>
      </c>
      <c r="G70" s="148">
        <v>7.9817856359999988</v>
      </c>
      <c r="H70" s="149">
        <v>12.104148432000001</v>
      </c>
    </row>
    <row r="71" spans="2:8" x14ac:dyDescent="0.25">
      <c r="B71" s="134" t="s">
        <v>55</v>
      </c>
      <c r="C71" s="135" t="s">
        <v>1058</v>
      </c>
      <c r="D71" s="135" t="s">
        <v>1335</v>
      </c>
      <c r="E71" s="135" t="s">
        <v>53</v>
      </c>
      <c r="F71" s="136">
        <v>6.06</v>
      </c>
      <c r="G71" s="148">
        <v>9.2095718219999991</v>
      </c>
      <c r="H71" s="149">
        <v>13.966049808000001</v>
      </c>
    </row>
    <row r="72" spans="2:8" x14ac:dyDescent="0.25">
      <c r="B72" s="134" t="s">
        <v>55</v>
      </c>
      <c r="C72" s="135" t="s">
        <v>1058</v>
      </c>
      <c r="D72" s="135" t="s">
        <v>1337</v>
      </c>
      <c r="E72" s="135" t="s">
        <v>53</v>
      </c>
      <c r="F72" s="136">
        <v>6.06</v>
      </c>
      <c r="G72" s="148">
        <v>7.6282859399999996</v>
      </c>
      <c r="H72" s="149">
        <v>10.271607456</v>
      </c>
    </row>
    <row r="73" spans="2:8" x14ac:dyDescent="0.25">
      <c r="B73" s="134" t="s">
        <v>55</v>
      </c>
      <c r="C73" s="135" t="s">
        <v>1058</v>
      </c>
      <c r="D73" s="135" t="s">
        <v>994</v>
      </c>
      <c r="E73" s="135" t="s">
        <v>51</v>
      </c>
      <c r="F73" s="136">
        <v>6.06</v>
      </c>
      <c r="G73" s="148">
        <v>8.1002040239999999</v>
      </c>
      <c r="H73" s="149">
        <v>12.28372572</v>
      </c>
    </row>
    <row r="74" spans="2:8" x14ac:dyDescent="0.25">
      <c r="B74" s="134" t="s">
        <v>55</v>
      </c>
      <c r="C74" s="135" t="s">
        <v>1058</v>
      </c>
      <c r="D74" s="135" t="s">
        <v>993</v>
      </c>
      <c r="E74" s="135" t="s">
        <v>51</v>
      </c>
      <c r="F74" s="136">
        <v>6.06</v>
      </c>
      <c r="G74" s="148">
        <v>5.3611665359999998</v>
      </c>
      <c r="H74" s="149">
        <v>8.1300547200000004</v>
      </c>
    </row>
    <row r="75" spans="2:8" x14ac:dyDescent="0.25">
      <c r="B75" s="134" t="s">
        <v>55</v>
      </c>
      <c r="C75" s="135" t="s">
        <v>1058</v>
      </c>
      <c r="D75" s="135" t="s">
        <v>992</v>
      </c>
      <c r="E75" s="135" t="s">
        <v>51</v>
      </c>
      <c r="F75" s="136">
        <v>6.06</v>
      </c>
      <c r="G75" s="148">
        <v>6.5455171649999997</v>
      </c>
      <c r="H75" s="149">
        <v>9.9260876640000006</v>
      </c>
    </row>
    <row r="76" spans="2:8" x14ac:dyDescent="0.25">
      <c r="B76" s="134" t="s">
        <v>55</v>
      </c>
      <c r="C76" s="135" t="s">
        <v>1058</v>
      </c>
      <c r="D76" s="135" t="s">
        <v>991</v>
      </c>
      <c r="E76" s="135" t="s">
        <v>51</v>
      </c>
      <c r="F76" s="136">
        <v>6.06</v>
      </c>
      <c r="G76" s="148">
        <v>7.0769656649999986</v>
      </c>
      <c r="H76" s="149">
        <v>10.732014648</v>
      </c>
    </row>
    <row r="77" spans="2:8" x14ac:dyDescent="0.25">
      <c r="B77" s="134" t="s">
        <v>55</v>
      </c>
      <c r="C77" s="135" t="s">
        <v>1056</v>
      </c>
      <c r="D77" s="135" t="s">
        <v>504</v>
      </c>
      <c r="E77" s="135" t="s">
        <v>53</v>
      </c>
      <c r="F77" s="136">
        <v>6.06</v>
      </c>
      <c r="G77" s="148">
        <v>5.5568030099999994</v>
      </c>
      <c r="H77" s="149">
        <v>8.426732015999999</v>
      </c>
    </row>
    <row r="78" spans="2:8" x14ac:dyDescent="0.25">
      <c r="B78" s="134" t="s">
        <v>55</v>
      </c>
      <c r="C78" s="135" t="s">
        <v>1056</v>
      </c>
      <c r="D78" s="135" t="s">
        <v>1133</v>
      </c>
      <c r="E78" s="135" t="s">
        <v>53</v>
      </c>
      <c r="F78" s="136">
        <v>6.06</v>
      </c>
      <c r="G78" s="148">
        <v>5.5568030099999994</v>
      </c>
      <c r="H78" s="149">
        <v>8.426732015999999</v>
      </c>
    </row>
    <row r="79" spans="2:8" x14ac:dyDescent="0.25">
      <c r="B79" s="134" t="s">
        <v>55</v>
      </c>
      <c r="C79" s="135" t="s">
        <v>1056</v>
      </c>
      <c r="D79" s="135" t="s">
        <v>503</v>
      </c>
      <c r="E79" s="135" t="s">
        <v>53</v>
      </c>
      <c r="F79" s="136">
        <v>6.06</v>
      </c>
      <c r="G79" s="148">
        <v>5.4052097550000022</v>
      </c>
      <c r="H79" s="149">
        <v>8.1968447280000039</v>
      </c>
    </row>
    <row r="80" spans="2:8" x14ac:dyDescent="0.25">
      <c r="B80" s="134" t="s">
        <v>55</v>
      </c>
      <c r="C80" s="135" t="s">
        <v>1056</v>
      </c>
      <c r="D80" s="135" t="s">
        <v>990</v>
      </c>
      <c r="E80" s="135" t="s">
        <v>1111</v>
      </c>
      <c r="F80" s="136">
        <v>6.06</v>
      </c>
      <c r="G80" s="148">
        <v>5.1897833459999996</v>
      </c>
      <c r="H80" s="149">
        <v>7.8701568720000017</v>
      </c>
    </row>
    <row r="81" spans="2:8" x14ac:dyDescent="0.25">
      <c r="B81" s="134" t="s">
        <v>55</v>
      </c>
      <c r="C81" s="135" t="s">
        <v>1056</v>
      </c>
      <c r="D81" s="135" t="s">
        <v>518</v>
      </c>
      <c r="E81" s="135" t="s">
        <v>51</v>
      </c>
      <c r="F81" s="136">
        <v>6.06</v>
      </c>
      <c r="G81" s="148">
        <v>4.9892988749999976</v>
      </c>
      <c r="H81" s="149">
        <v>7.5661286400000005</v>
      </c>
    </row>
    <row r="82" spans="2:8" x14ac:dyDescent="0.25">
      <c r="B82" s="134" t="s">
        <v>55</v>
      </c>
      <c r="C82" s="135" t="s">
        <v>1056</v>
      </c>
      <c r="D82" s="135" t="s">
        <v>517</v>
      </c>
      <c r="E82" s="135" t="s">
        <v>51</v>
      </c>
      <c r="F82" s="136">
        <v>6.06</v>
      </c>
      <c r="G82" s="148">
        <v>4.9892988749999976</v>
      </c>
      <c r="H82" s="149">
        <v>7.5661286400000005</v>
      </c>
    </row>
    <row r="83" spans="2:8" x14ac:dyDescent="0.25">
      <c r="B83" s="134" t="s">
        <v>55</v>
      </c>
      <c r="C83" s="135" t="s">
        <v>1056</v>
      </c>
      <c r="D83" s="135" t="s">
        <v>516</v>
      </c>
      <c r="E83" s="135" t="s">
        <v>51</v>
      </c>
      <c r="F83" s="136">
        <v>6.06</v>
      </c>
      <c r="G83" s="148">
        <v>4.9892988749999976</v>
      </c>
      <c r="H83" s="149">
        <v>7.5661286400000005</v>
      </c>
    </row>
    <row r="84" spans="2:8" x14ac:dyDescent="0.25">
      <c r="B84" s="134" t="s">
        <v>55</v>
      </c>
      <c r="C84" s="135" t="s">
        <v>1056</v>
      </c>
      <c r="D84" s="135" t="s">
        <v>515</v>
      </c>
      <c r="E84" s="135" t="s">
        <v>51</v>
      </c>
      <c r="F84" s="136">
        <v>6.06</v>
      </c>
      <c r="G84" s="148">
        <v>4.9892988749999976</v>
      </c>
      <c r="H84" s="149">
        <v>7.5661286400000005</v>
      </c>
    </row>
    <row r="85" spans="2:8" x14ac:dyDescent="0.25">
      <c r="B85" s="134" t="s">
        <v>55</v>
      </c>
      <c r="C85" s="135" t="s">
        <v>1056</v>
      </c>
      <c r="D85" s="135" t="s">
        <v>514</v>
      </c>
      <c r="E85" s="135" t="s">
        <v>51</v>
      </c>
      <c r="F85" s="136">
        <v>6.06</v>
      </c>
      <c r="G85" s="148">
        <v>9.3143699879999975</v>
      </c>
      <c r="H85" s="149">
        <v>14.124973680000004</v>
      </c>
    </row>
    <row r="86" spans="2:8" x14ac:dyDescent="0.25">
      <c r="B86" s="134" t="s">
        <v>55</v>
      </c>
      <c r="C86" s="135" t="s">
        <v>1056</v>
      </c>
      <c r="D86" s="135" t="s">
        <v>1135</v>
      </c>
      <c r="E86" s="135" t="s">
        <v>56</v>
      </c>
      <c r="F86" s="136">
        <v>6.06</v>
      </c>
      <c r="G86" s="148">
        <v>5.4045621959999997</v>
      </c>
      <c r="H86" s="149">
        <v>8.195862263999997</v>
      </c>
    </row>
    <row r="87" spans="2:8" x14ac:dyDescent="0.25">
      <c r="B87" s="134" t="s">
        <v>55</v>
      </c>
      <c r="C87" s="135" t="s">
        <v>1056</v>
      </c>
      <c r="D87" s="135" t="s">
        <v>1136</v>
      </c>
      <c r="E87" s="135" t="s">
        <v>56</v>
      </c>
      <c r="F87" s="136">
        <v>6.06</v>
      </c>
      <c r="G87" s="148">
        <v>7.675949556</v>
      </c>
      <c r="H87" s="149">
        <v>11.640356280000004</v>
      </c>
    </row>
    <row r="88" spans="2:8" x14ac:dyDescent="0.25">
      <c r="B88" s="134" t="s">
        <v>55</v>
      </c>
      <c r="C88" s="135" t="s">
        <v>1056</v>
      </c>
      <c r="D88" s="135" t="s">
        <v>513</v>
      </c>
      <c r="E88" s="135" t="s">
        <v>51</v>
      </c>
      <c r="F88" s="136">
        <v>6.06</v>
      </c>
      <c r="G88" s="148">
        <v>8.7797021070000021</v>
      </c>
      <c r="H88" s="149">
        <v>13.314166367999997</v>
      </c>
    </row>
    <row r="89" spans="2:8" x14ac:dyDescent="0.25">
      <c r="B89" s="134" t="s">
        <v>55</v>
      </c>
      <c r="C89" s="135" t="s">
        <v>1056</v>
      </c>
      <c r="D89" s="135" t="s">
        <v>512</v>
      </c>
      <c r="E89" s="135" t="s">
        <v>51</v>
      </c>
      <c r="F89" s="136">
        <v>6.06</v>
      </c>
      <c r="G89" s="148">
        <v>8.9270478660000023</v>
      </c>
      <c r="H89" s="149">
        <v>13.537610879999999</v>
      </c>
    </row>
    <row r="90" spans="2:8" x14ac:dyDescent="0.25">
      <c r="B90" s="134" t="s">
        <v>55</v>
      </c>
      <c r="C90" s="135" t="s">
        <v>1056</v>
      </c>
      <c r="D90" s="135" t="s">
        <v>511</v>
      </c>
      <c r="E90" s="135" t="s">
        <v>51</v>
      </c>
      <c r="F90" s="136">
        <v>6.06</v>
      </c>
      <c r="G90" s="148">
        <v>5.5658084790000002</v>
      </c>
      <c r="H90" s="149">
        <v>8.4403884719999986</v>
      </c>
    </row>
    <row r="91" spans="2:8" x14ac:dyDescent="0.25">
      <c r="B91" s="134" t="s">
        <v>55</v>
      </c>
      <c r="C91" s="135" t="s">
        <v>1056</v>
      </c>
      <c r="D91" s="135" t="s">
        <v>510</v>
      </c>
      <c r="E91" s="135" t="s">
        <v>51</v>
      </c>
      <c r="F91" s="136">
        <v>6.06</v>
      </c>
      <c r="G91" s="148">
        <v>5.4612793619999973</v>
      </c>
      <c r="H91" s="149">
        <v>8.2818722399999984</v>
      </c>
    </row>
    <row r="92" spans="2:8" x14ac:dyDescent="0.25">
      <c r="B92" s="134" t="s">
        <v>55</v>
      </c>
      <c r="C92" s="135" t="s">
        <v>1056</v>
      </c>
      <c r="D92" s="135" t="s">
        <v>509</v>
      </c>
      <c r="E92" s="135" t="s">
        <v>51</v>
      </c>
      <c r="F92" s="136">
        <v>6.06</v>
      </c>
      <c r="G92" s="148">
        <v>5.5658084790000002</v>
      </c>
      <c r="H92" s="149">
        <v>8.4403884719999986</v>
      </c>
    </row>
    <row r="93" spans="2:8" x14ac:dyDescent="0.25">
      <c r="B93" s="134" t="s">
        <v>55</v>
      </c>
      <c r="C93" s="135" t="s">
        <v>1056</v>
      </c>
      <c r="D93" s="135" t="s">
        <v>508</v>
      </c>
      <c r="E93" s="135" t="s">
        <v>51</v>
      </c>
      <c r="F93" s="136">
        <v>6.06</v>
      </c>
      <c r="G93" s="148">
        <v>5.4612793619999973</v>
      </c>
      <c r="H93" s="149">
        <v>8.2818722399999984</v>
      </c>
    </row>
    <row r="94" spans="2:8" x14ac:dyDescent="0.25">
      <c r="B94" s="134" t="s">
        <v>55</v>
      </c>
      <c r="C94" s="135" t="s">
        <v>1056</v>
      </c>
      <c r="D94" s="135" t="s">
        <v>507</v>
      </c>
      <c r="E94" s="135" t="s">
        <v>51</v>
      </c>
      <c r="F94" s="136">
        <v>6.06</v>
      </c>
      <c r="G94" s="148">
        <v>5.4612793619999973</v>
      </c>
      <c r="H94" s="149">
        <v>8.2818722399999984</v>
      </c>
    </row>
    <row r="95" spans="2:8" x14ac:dyDescent="0.25">
      <c r="B95" s="134" t="s">
        <v>55</v>
      </c>
      <c r="C95" s="135" t="s">
        <v>1056</v>
      </c>
      <c r="D95" s="135" t="s">
        <v>506</v>
      </c>
      <c r="E95" s="135" t="s">
        <v>51</v>
      </c>
      <c r="F95" s="136">
        <v>6.06</v>
      </c>
      <c r="G95" s="148">
        <v>9.3143699879999975</v>
      </c>
      <c r="H95" s="149">
        <v>14.124973680000004</v>
      </c>
    </row>
    <row r="96" spans="2:8" x14ac:dyDescent="0.25">
      <c r="B96" s="134" t="s">
        <v>55</v>
      </c>
      <c r="C96" s="135" t="s">
        <v>1056</v>
      </c>
      <c r="D96" s="135" t="s">
        <v>1132</v>
      </c>
      <c r="E96" s="135" t="s">
        <v>53</v>
      </c>
      <c r="F96" s="136">
        <v>6.06</v>
      </c>
      <c r="G96" s="148">
        <v>7.1063697539999984</v>
      </c>
      <c r="H96" s="149">
        <v>10.776604271999995</v>
      </c>
    </row>
    <row r="97" spans="2:8" x14ac:dyDescent="0.25">
      <c r="B97" s="134" t="s">
        <v>55</v>
      </c>
      <c r="C97" s="135" t="s">
        <v>1056</v>
      </c>
      <c r="D97" s="135" t="s">
        <v>1130</v>
      </c>
      <c r="E97" s="135" t="s">
        <v>53</v>
      </c>
      <c r="F97" s="136">
        <v>6.06</v>
      </c>
      <c r="G97" s="148">
        <v>7.0039633620000012</v>
      </c>
      <c r="H97" s="149">
        <v>10.621308911999996</v>
      </c>
    </row>
    <row r="98" spans="2:8" x14ac:dyDescent="0.25">
      <c r="B98" s="134" t="s">
        <v>55</v>
      </c>
      <c r="C98" s="135" t="s">
        <v>1056</v>
      </c>
      <c r="D98" s="135" t="s">
        <v>498</v>
      </c>
      <c r="E98" s="135" t="s">
        <v>53</v>
      </c>
      <c r="F98" s="136">
        <v>6.06</v>
      </c>
      <c r="G98" s="148">
        <v>10.034510837999999</v>
      </c>
      <c r="H98" s="149">
        <v>15.217046400000003</v>
      </c>
    </row>
    <row r="99" spans="2:8" x14ac:dyDescent="0.25">
      <c r="B99" s="134" t="s">
        <v>55</v>
      </c>
      <c r="C99" s="135" t="s">
        <v>1056</v>
      </c>
      <c r="D99" s="135" t="s">
        <v>497</v>
      </c>
      <c r="E99" s="135" t="s">
        <v>53</v>
      </c>
      <c r="F99" s="136">
        <v>6.06</v>
      </c>
      <c r="G99" s="148">
        <v>9.490072284</v>
      </c>
      <c r="H99" s="149">
        <v>14.391420600000007</v>
      </c>
    </row>
    <row r="100" spans="2:8" x14ac:dyDescent="0.25">
      <c r="B100" s="134" t="s">
        <v>55</v>
      </c>
      <c r="C100" s="135" t="s">
        <v>1056</v>
      </c>
      <c r="D100" s="135" t="s">
        <v>1129</v>
      </c>
      <c r="E100" s="135" t="s">
        <v>53</v>
      </c>
      <c r="F100" s="136">
        <v>6.06</v>
      </c>
      <c r="G100" s="148">
        <v>5.9258962950000029</v>
      </c>
      <c r="H100" s="149">
        <v>8.9864516640000041</v>
      </c>
    </row>
    <row r="101" spans="2:8" x14ac:dyDescent="0.25">
      <c r="B101" s="134" t="s">
        <v>55</v>
      </c>
      <c r="C101" s="135" t="s">
        <v>1056</v>
      </c>
      <c r="D101" s="135" t="s">
        <v>1131</v>
      </c>
      <c r="E101" s="135" t="s">
        <v>53</v>
      </c>
      <c r="F101" s="136">
        <v>6.06</v>
      </c>
      <c r="G101" s="148">
        <v>6.054359520000002</v>
      </c>
      <c r="H101" s="149">
        <v>9.1812623040000059</v>
      </c>
    </row>
    <row r="102" spans="2:8" x14ac:dyDescent="0.25">
      <c r="B102" s="134" t="s">
        <v>55</v>
      </c>
      <c r="C102" s="135" t="s">
        <v>1056</v>
      </c>
      <c r="D102" s="135" t="s">
        <v>1128</v>
      </c>
      <c r="E102" s="135" t="s">
        <v>53</v>
      </c>
      <c r="F102" s="136">
        <v>6.06</v>
      </c>
      <c r="G102" s="148">
        <v>7.3980833190000022</v>
      </c>
      <c r="H102" s="149">
        <v>11.218979328000001</v>
      </c>
    </row>
    <row r="103" spans="2:8" x14ac:dyDescent="0.25">
      <c r="B103" s="134" t="s">
        <v>55</v>
      </c>
      <c r="C103" s="135" t="s">
        <v>1056</v>
      </c>
      <c r="D103" s="135" t="s">
        <v>1127</v>
      </c>
      <c r="E103" s="135" t="s">
        <v>53</v>
      </c>
      <c r="F103" s="136">
        <v>6.06</v>
      </c>
      <c r="G103" s="148">
        <v>6.1579638449999967</v>
      </c>
      <c r="H103" s="149">
        <v>9.3383750160000023</v>
      </c>
    </row>
    <row r="104" spans="2:8" x14ac:dyDescent="0.25">
      <c r="B104" s="134" t="s">
        <v>55</v>
      </c>
      <c r="C104" s="135" t="s">
        <v>1056</v>
      </c>
      <c r="D104" s="135" t="s">
        <v>1134</v>
      </c>
      <c r="E104" s="135" t="s">
        <v>1055</v>
      </c>
      <c r="F104" s="136">
        <v>6.06</v>
      </c>
      <c r="G104" s="148">
        <v>5.3069772029999998</v>
      </c>
      <c r="H104" s="149">
        <v>8.047877591999999</v>
      </c>
    </row>
    <row r="105" spans="2:8" x14ac:dyDescent="0.25">
      <c r="B105" s="134" t="s">
        <v>55</v>
      </c>
      <c r="C105" s="135" t="s">
        <v>1056</v>
      </c>
      <c r="D105" s="135" t="s">
        <v>505</v>
      </c>
      <c r="E105" s="135" t="s">
        <v>51</v>
      </c>
      <c r="F105" s="136">
        <v>6.06</v>
      </c>
      <c r="G105" s="148">
        <v>5.3718875760000007</v>
      </c>
      <c r="H105" s="149">
        <v>8.1463128480000009</v>
      </c>
    </row>
    <row r="106" spans="2:8" x14ac:dyDescent="0.25">
      <c r="B106" s="137" t="s">
        <v>55</v>
      </c>
      <c r="C106" s="138" t="s">
        <v>1057</v>
      </c>
      <c r="D106" s="138" t="s">
        <v>1252</v>
      </c>
      <c r="E106" s="138" t="s">
        <v>56</v>
      </c>
      <c r="F106" s="136">
        <v>6.06</v>
      </c>
      <c r="G106" s="148">
        <v>7.7331025199999992</v>
      </c>
      <c r="H106" s="149">
        <v>11.727026736000001</v>
      </c>
    </row>
    <row r="107" spans="2:8" x14ac:dyDescent="0.25">
      <c r="B107" s="137" t="s">
        <v>55</v>
      </c>
      <c r="C107" s="138" t="s">
        <v>1057</v>
      </c>
      <c r="D107" s="138" t="s">
        <v>1253</v>
      </c>
      <c r="E107" s="138" t="s">
        <v>56</v>
      </c>
      <c r="F107" s="136">
        <v>6.06</v>
      </c>
      <c r="G107" s="148">
        <v>8.1029139509999997</v>
      </c>
      <c r="H107" s="149">
        <v>12.287835144000001</v>
      </c>
    </row>
    <row r="108" spans="2:8" x14ac:dyDescent="0.25">
      <c r="B108" s="137" t="s">
        <v>55</v>
      </c>
      <c r="C108" s="138" t="s">
        <v>1057</v>
      </c>
      <c r="D108" s="138" t="s">
        <v>1251</v>
      </c>
      <c r="E108" s="138" t="s">
        <v>51</v>
      </c>
      <c r="F108" s="136">
        <v>6.06</v>
      </c>
      <c r="G108" s="148">
        <v>7.1175889949999993</v>
      </c>
      <c r="H108" s="149">
        <v>10.793618856</v>
      </c>
    </row>
    <row r="109" spans="2:8" x14ac:dyDescent="0.25">
      <c r="B109" s="137" t="s">
        <v>55</v>
      </c>
      <c r="C109" s="138" t="s">
        <v>1057</v>
      </c>
      <c r="D109" s="138" t="s">
        <v>1250</v>
      </c>
      <c r="E109" s="138" t="s">
        <v>51</v>
      </c>
      <c r="F109" s="136">
        <v>6.06</v>
      </c>
      <c r="G109" s="148">
        <v>9.8958523950000004</v>
      </c>
      <c r="H109" s="149">
        <v>15.006775368000001</v>
      </c>
    </row>
    <row r="110" spans="2:8" x14ac:dyDescent="0.25">
      <c r="B110" s="137" t="s">
        <v>55</v>
      </c>
      <c r="C110" s="138" t="s">
        <v>68</v>
      </c>
      <c r="D110" s="138" t="s">
        <v>989</v>
      </c>
      <c r="E110" s="138" t="s">
        <v>56</v>
      </c>
      <c r="F110" s="136">
        <v>6.06</v>
      </c>
      <c r="G110" s="148">
        <v>6.6228621029999992</v>
      </c>
      <c r="H110" s="149">
        <v>10.043379624</v>
      </c>
    </row>
    <row r="111" spans="2:8" x14ac:dyDescent="0.25">
      <c r="B111" s="137" t="s">
        <v>55</v>
      </c>
      <c r="C111" s="138" t="s">
        <v>68</v>
      </c>
      <c r="D111" s="138" t="s">
        <v>988</v>
      </c>
      <c r="E111" s="138" t="s">
        <v>56</v>
      </c>
      <c r="F111" s="136">
        <v>6.06</v>
      </c>
      <c r="G111" s="148">
        <v>5.8584550200000001</v>
      </c>
      <c r="H111" s="149">
        <v>8.8841784000000015</v>
      </c>
    </row>
    <row r="112" spans="2:8" x14ac:dyDescent="0.25">
      <c r="B112" s="137" t="s">
        <v>55</v>
      </c>
      <c r="C112" s="138" t="s">
        <v>68</v>
      </c>
      <c r="D112" s="138" t="s">
        <v>981</v>
      </c>
      <c r="E112" s="138" t="s">
        <v>53</v>
      </c>
      <c r="F112" s="136">
        <v>6.06</v>
      </c>
      <c r="G112" s="148">
        <v>5.4052097549999996</v>
      </c>
      <c r="H112" s="149">
        <v>8.1968447280000003</v>
      </c>
    </row>
    <row r="113" spans="2:8" x14ac:dyDescent="0.25">
      <c r="B113" s="137" t="s">
        <v>55</v>
      </c>
      <c r="C113" s="138" t="s">
        <v>68</v>
      </c>
      <c r="D113" s="138" t="s">
        <v>987</v>
      </c>
      <c r="E113" s="138" t="s">
        <v>51</v>
      </c>
      <c r="F113" s="136">
        <v>6.06</v>
      </c>
      <c r="G113" s="148">
        <v>6.1101089279999998</v>
      </c>
      <c r="H113" s="149">
        <v>9.2658047760000013</v>
      </c>
    </row>
    <row r="114" spans="2:8" x14ac:dyDescent="0.25">
      <c r="B114" s="137" t="s">
        <v>55</v>
      </c>
      <c r="C114" s="138" t="s">
        <v>68</v>
      </c>
      <c r="D114" s="138" t="s">
        <v>986</v>
      </c>
      <c r="E114" s="138" t="s">
        <v>51</v>
      </c>
      <c r="F114" s="136">
        <v>6.06</v>
      </c>
      <c r="G114" s="148">
        <v>5.6213082749999996</v>
      </c>
      <c r="H114" s="149">
        <v>8.5245522000000005</v>
      </c>
    </row>
    <row r="115" spans="2:8" x14ac:dyDescent="0.25">
      <c r="B115" s="137" t="s">
        <v>55</v>
      </c>
      <c r="C115" s="138" t="s">
        <v>68</v>
      </c>
      <c r="D115" s="138" t="s">
        <v>985</v>
      </c>
      <c r="E115" s="138" t="s">
        <v>51</v>
      </c>
      <c r="F115" s="136">
        <v>6.06</v>
      </c>
      <c r="G115" s="148">
        <v>5.6213082749999996</v>
      </c>
      <c r="H115" s="149">
        <v>8.5245522000000005</v>
      </c>
    </row>
    <row r="116" spans="2:8" x14ac:dyDescent="0.25">
      <c r="B116" s="137" t="s">
        <v>55</v>
      </c>
      <c r="C116" s="138" t="s">
        <v>68</v>
      </c>
      <c r="D116" s="138" t="s">
        <v>984</v>
      </c>
      <c r="E116" s="138" t="s">
        <v>51</v>
      </c>
      <c r="F116" s="136">
        <v>6.06</v>
      </c>
      <c r="G116" s="148">
        <v>5.6213082749999996</v>
      </c>
      <c r="H116" s="149">
        <v>8.5245522000000005</v>
      </c>
    </row>
    <row r="117" spans="2:8" x14ac:dyDescent="0.25">
      <c r="B117" s="137" t="s">
        <v>55</v>
      </c>
      <c r="C117" s="138" t="s">
        <v>68</v>
      </c>
      <c r="D117" s="138" t="s">
        <v>983</v>
      </c>
      <c r="E117" s="138" t="s">
        <v>51</v>
      </c>
      <c r="F117" s="136">
        <v>6.06</v>
      </c>
      <c r="G117" s="148">
        <v>5.6213082749999996</v>
      </c>
      <c r="H117" s="149">
        <v>8.5245522000000005</v>
      </c>
    </row>
    <row r="118" spans="2:8" x14ac:dyDescent="0.25">
      <c r="B118" s="137" t="s">
        <v>55</v>
      </c>
      <c r="C118" s="138" t="s">
        <v>68</v>
      </c>
      <c r="D118" s="138" t="s">
        <v>1060</v>
      </c>
      <c r="E118" s="138" t="s">
        <v>51</v>
      </c>
      <c r="F118" s="136">
        <v>6.06</v>
      </c>
      <c r="G118" s="148">
        <v>5.9036491139999994</v>
      </c>
      <c r="H118" s="149">
        <v>8.9527135199999996</v>
      </c>
    </row>
    <row r="119" spans="2:8" x14ac:dyDescent="0.25">
      <c r="B119" s="137" t="s">
        <v>55</v>
      </c>
      <c r="C119" s="138" t="s">
        <v>68</v>
      </c>
      <c r="D119" s="138" t="s">
        <v>982</v>
      </c>
      <c r="E119" s="138" t="s">
        <v>51</v>
      </c>
      <c r="F119" s="136">
        <v>6.06</v>
      </c>
      <c r="G119" s="148">
        <v>5.9036491139999994</v>
      </c>
      <c r="H119" s="149">
        <v>8.9527135199999996</v>
      </c>
    </row>
    <row r="120" spans="2:8" x14ac:dyDescent="0.25">
      <c r="B120" s="137" t="s">
        <v>55</v>
      </c>
      <c r="C120" s="138" t="s">
        <v>68</v>
      </c>
      <c r="D120" s="138" t="s">
        <v>1061</v>
      </c>
      <c r="E120" s="138" t="s">
        <v>53</v>
      </c>
      <c r="F120" s="136">
        <v>6.06</v>
      </c>
      <c r="G120" s="148">
        <v>6.1579638449999994</v>
      </c>
      <c r="H120" s="149">
        <v>9.3383750160000005</v>
      </c>
    </row>
    <row r="121" spans="2:8" x14ac:dyDescent="0.25">
      <c r="B121" s="137" t="s">
        <v>55</v>
      </c>
      <c r="C121" s="138" t="s">
        <v>68</v>
      </c>
      <c r="D121" s="138" t="s">
        <v>1062</v>
      </c>
      <c r="E121" s="138" t="s">
        <v>53</v>
      </c>
      <c r="F121" s="136">
        <v>6.06</v>
      </c>
      <c r="G121" s="148">
        <v>5.9258962950000003</v>
      </c>
      <c r="H121" s="149">
        <v>8.9864516639999987</v>
      </c>
    </row>
    <row r="122" spans="2:8" x14ac:dyDescent="0.25">
      <c r="B122" s="137" t="s">
        <v>55</v>
      </c>
      <c r="C122" s="138" t="s">
        <v>68</v>
      </c>
      <c r="D122" s="138" t="s">
        <v>1063</v>
      </c>
      <c r="E122" s="138" t="s">
        <v>53</v>
      </c>
      <c r="F122" s="136">
        <v>6.06</v>
      </c>
      <c r="G122" s="148">
        <v>6.0543595199999993</v>
      </c>
      <c r="H122" s="149">
        <v>9.1812623040000005</v>
      </c>
    </row>
    <row r="123" spans="2:8" x14ac:dyDescent="0.25">
      <c r="B123" s="134" t="s">
        <v>50</v>
      </c>
      <c r="C123" s="135" t="s">
        <v>942</v>
      </c>
      <c r="D123" s="135" t="s">
        <v>949</v>
      </c>
      <c r="E123" s="135" t="s">
        <v>52</v>
      </c>
      <c r="F123" s="136">
        <v>6.06</v>
      </c>
      <c r="G123" s="148">
        <v>8.2671154109999989</v>
      </c>
      <c r="H123" s="149">
        <v>6.1754146240000001</v>
      </c>
    </row>
    <row r="124" spans="2:8" x14ac:dyDescent="0.25">
      <c r="B124" s="134" t="s">
        <v>50</v>
      </c>
      <c r="C124" s="135" t="s">
        <v>942</v>
      </c>
      <c r="D124" s="135" t="s">
        <v>980</v>
      </c>
      <c r="E124" s="135" t="s">
        <v>49</v>
      </c>
      <c r="F124" s="136">
        <v>6.06</v>
      </c>
      <c r="G124" s="148">
        <v>8.2671154109999989</v>
      </c>
      <c r="H124" s="149">
        <v>6.1754146240000001</v>
      </c>
    </row>
    <row r="125" spans="2:8" x14ac:dyDescent="0.25">
      <c r="B125" s="134" t="s">
        <v>50</v>
      </c>
      <c r="C125" s="135" t="s">
        <v>942</v>
      </c>
      <c r="D125" s="135" t="s">
        <v>979</v>
      </c>
      <c r="E125" s="135" t="s">
        <v>49</v>
      </c>
      <c r="F125" s="136">
        <v>6.06</v>
      </c>
      <c r="G125" s="148">
        <v>8.2671154109999989</v>
      </c>
      <c r="H125" s="149">
        <v>6.1754146240000001</v>
      </c>
    </row>
    <row r="126" spans="2:8" x14ac:dyDescent="0.25">
      <c r="B126" s="134" t="s">
        <v>50</v>
      </c>
      <c r="C126" s="135" t="s">
        <v>942</v>
      </c>
      <c r="D126" s="135" t="s">
        <v>978</v>
      </c>
      <c r="E126" s="135" t="s">
        <v>49</v>
      </c>
      <c r="F126" s="136">
        <v>6.06</v>
      </c>
      <c r="G126" s="148">
        <v>8.2671154109999989</v>
      </c>
      <c r="H126" s="149">
        <v>6.1754146240000001</v>
      </c>
    </row>
    <row r="127" spans="2:8" x14ac:dyDescent="0.25">
      <c r="B127" s="134" t="s">
        <v>50</v>
      </c>
      <c r="C127" s="135" t="s">
        <v>942</v>
      </c>
      <c r="D127" s="135" t="s">
        <v>977</v>
      </c>
      <c r="E127" s="135" t="s">
        <v>49</v>
      </c>
      <c r="F127" s="136">
        <v>6.06</v>
      </c>
      <c r="G127" s="148">
        <v>8.2671154109999989</v>
      </c>
      <c r="H127" s="149">
        <v>6.1754146240000001</v>
      </c>
    </row>
    <row r="128" spans="2:8" x14ac:dyDescent="0.25">
      <c r="B128" s="134" t="s">
        <v>50</v>
      </c>
      <c r="C128" s="135" t="s">
        <v>942</v>
      </c>
      <c r="D128" s="135" t="s">
        <v>976</v>
      </c>
      <c r="E128" s="135" t="s">
        <v>49</v>
      </c>
      <c r="F128" s="136">
        <v>6.06</v>
      </c>
      <c r="G128" s="148">
        <v>8.2671154109999989</v>
      </c>
      <c r="H128" s="149">
        <v>6.1754146240000001</v>
      </c>
    </row>
    <row r="129" spans="2:8" x14ac:dyDescent="0.25">
      <c r="B129" s="134" t="s">
        <v>50</v>
      </c>
      <c r="C129" s="135" t="s">
        <v>942</v>
      </c>
      <c r="D129" s="135" t="s">
        <v>975</v>
      </c>
      <c r="E129" s="135" t="s">
        <v>49</v>
      </c>
      <c r="F129" s="136">
        <v>6.06</v>
      </c>
      <c r="G129" s="148">
        <v>8.2671154109999989</v>
      </c>
      <c r="H129" s="149">
        <v>6.1754146240000001</v>
      </c>
    </row>
    <row r="130" spans="2:8" x14ac:dyDescent="0.25">
      <c r="B130" s="134" t="s">
        <v>50</v>
      </c>
      <c r="C130" s="135" t="s">
        <v>942</v>
      </c>
      <c r="D130" s="135" t="s">
        <v>974</v>
      </c>
      <c r="E130" s="135" t="s">
        <v>49</v>
      </c>
      <c r="F130" s="136">
        <v>6.06</v>
      </c>
      <c r="G130" s="148">
        <v>8.2671154109999989</v>
      </c>
      <c r="H130" s="149">
        <v>6.1754146240000001</v>
      </c>
    </row>
    <row r="131" spans="2:8" x14ac:dyDescent="0.25">
      <c r="B131" s="134" t="s">
        <v>50</v>
      </c>
      <c r="C131" s="135" t="s">
        <v>942</v>
      </c>
      <c r="D131" s="135" t="s">
        <v>973</v>
      </c>
      <c r="E131" s="135" t="s">
        <v>49</v>
      </c>
      <c r="F131" s="136">
        <v>6.06</v>
      </c>
      <c r="G131" s="148">
        <v>8.2671154109999989</v>
      </c>
      <c r="H131" s="149">
        <v>6.1754146240000001</v>
      </c>
    </row>
    <row r="132" spans="2:8" x14ac:dyDescent="0.25">
      <c r="B132" s="134" t="s">
        <v>50</v>
      </c>
      <c r="C132" s="135" t="s">
        <v>942</v>
      </c>
      <c r="D132" s="135" t="s">
        <v>972</v>
      </c>
      <c r="E132" s="135" t="s">
        <v>49</v>
      </c>
      <c r="F132" s="136">
        <v>6.06</v>
      </c>
      <c r="G132" s="148">
        <v>8.2671154109999989</v>
      </c>
      <c r="H132" s="149">
        <v>6.1754146240000001</v>
      </c>
    </row>
    <row r="133" spans="2:8" x14ac:dyDescent="0.25">
      <c r="B133" s="134" t="s">
        <v>50</v>
      </c>
      <c r="C133" s="135" t="s">
        <v>942</v>
      </c>
      <c r="D133" s="135" t="s">
        <v>1114</v>
      </c>
      <c r="E133" s="135" t="s">
        <v>49</v>
      </c>
      <c r="F133" s="136">
        <v>6.06</v>
      </c>
      <c r="G133" s="148">
        <v>8.2671154109999989</v>
      </c>
      <c r="H133" s="149">
        <v>6.1754146240000001</v>
      </c>
    </row>
    <row r="134" spans="2:8" x14ac:dyDescent="0.25">
      <c r="B134" s="134" t="s">
        <v>50</v>
      </c>
      <c r="C134" s="135" t="s">
        <v>942</v>
      </c>
      <c r="D134" s="135" t="s">
        <v>971</v>
      </c>
      <c r="E134" s="135" t="s">
        <v>52</v>
      </c>
      <c r="F134" s="136">
        <v>6.06</v>
      </c>
      <c r="G134" s="148">
        <v>8.2671154109999989</v>
      </c>
      <c r="H134" s="149">
        <v>6.1754146240000001</v>
      </c>
    </row>
    <row r="135" spans="2:8" x14ac:dyDescent="0.25">
      <c r="B135" s="134" t="s">
        <v>50</v>
      </c>
      <c r="C135" s="135" t="s">
        <v>942</v>
      </c>
      <c r="D135" s="135" t="s">
        <v>956</v>
      </c>
      <c r="E135" s="135" t="s">
        <v>51</v>
      </c>
      <c r="F135" s="136">
        <v>6.06</v>
      </c>
      <c r="G135" s="148">
        <v>9.3719549519999994</v>
      </c>
      <c r="H135" s="149">
        <v>7.0007134559999997</v>
      </c>
    </row>
    <row r="136" spans="2:8" x14ac:dyDescent="0.25">
      <c r="B136" s="134" t="s">
        <v>50</v>
      </c>
      <c r="C136" s="135" t="s">
        <v>942</v>
      </c>
      <c r="D136" s="135" t="s">
        <v>955</v>
      </c>
      <c r="E136" s="135" t="s">
        <v>51</v>
      </c>
      <c r="F136" s="136">
        <v>6.06</v>
      </c>
      <c r="G136" s="148">
        <v>9.3719549519999994</v>
      </c>
      <c r="H136" s="149">
        <v>7.0007134559999997</v>
      </c>
    </row>
    <row r="137" spans="2:8" x14ac:dyDescent="0.25">
      <c r="B137" s="134" t="s">
        <v>50</v>
      </c>
      <c r="C137" s="135" t="s">
        <v>942</v>
      </c>
      <c r="D137" s="135" t="s">
        <v>948</v>
      </c>
      <c r="E137" s="135" t="s">
        <v>52</v>
      </c>
      <c r="F137" s="136">
        <v>6.06</v>
      </c>
      <c r="G137" s="148">
        <v>8.2671154109999989</v>
      </c>
      <c r="H137" s="149">
        <v>6.1754146240000001</v>
      </c>
    </row>
    <row r="138" spans="2:8" x14ac:dyDescent="0.25">
      <c r="B138" s="134" t="s">
        <v>50</v>
      </c>
      <c r="C138" s="135" t="s">
        <v>942</v>
      </c>
      <c r="D138" s="135" t="s">
        <v>954</v>
      </c>
      <c r="E138" s="135" t="s">
        <v>51</v>
      </c>
      <c r="F138" s="136">
        <v>6.06</v>
      </c>
      <c r="G138" s="148">
        <v>8.6617262180000001</v>
      </c>
      <c r="H138" s="149">
        <v>6.4701826399999991</v>
      </c>
    </row>
    <row r="139" spans="2:8" x14ac:dyDescent="0.25">
      <c r="B139" s="134" t="s">
        <v>50</v>
      </c>
      <c r="C139" s="135" t="s">
        <v>942</v>
      </c>
      <c r="D139" s="135" t="s">
        <v>970</v>
      </c>
      <c r="E139" s="135" t="s">
        <v>49</v>
      </c>
      <c r="F139" s="136">
        <v>6.06</v>
      </c>
      <c r="G139" s="148">
        <v>8.2671154109999989</v>
      </c>
      <c r="H139" s="149">
        <v>6.1754146240000001</v>
      </c>
    </row>
    <row r="140" spans="2:8" x14ac:dyDescent="0.25">
      <c r="B140" s="134" t="s">
        <v>50</v>
      </c>
      <c r="C140" s="135" t="s">
        <v>942</v>
      </c>
      <c r="D140" s="135" t="s">
        <v>969</v>
      </c>
      <c r="E140" s="135" t="s">
        <v>49</v>
      </c>
      <c r="F140" s="136">
        <v>6.06</v>
      </c>
      <c r="G140" s="148">
        <v>8.2671154109999989</v>
      </c>
      <c r="H140" s="149">
        <v>6.1754146240000001</v>
      </c>
    </row>
    <row r="141" spans="2:8" x14ac:dyDescent="0.25">
      <c r="B141" s="134" t="s">
        <v>50</v>
      </c>
      <c r="C141" s="135" t="s">
        <v>942</v>
      </c>
      <c r="D141" s="135" t="s">
        <v>1115</v>
      </c>
      <c r="E141" s="135" t="s">
        <v>49</v>
      </c>
      <c r="F141" s="136">
        <v>6.06</v>
      </c>
      <c r="G141" s="148">
        <v>8.2671154109999989</v>
      </c>
      <c r="H141" s="149">
        <v>6.1754146240000001</v>
      </c>
    </row>
    <row r="142" spans="2:8" x14ac:dyDescent="0.25">
      <c r="B142" s="134" t="s">
        <v>50</v>
      </c>
      <c r="C142" s="135" t="s">
        <v>942</v>
      </c>
      <c r="D142" s="135" t="s">
        <v>1116</v>
      </c>
      <c r="E142" s="135" t="s">
        <v>49</v>
      </c>
      <c r="F142" s="136">
        <v>6.06</v>
      </c>
      <c r="G142" s="148">
        <v>8.2671154109999989</v>
      </c>
      <c r="H142" s="149">
        <v>6.1754146240000001</v>
      </c>
    </row>
    <row r="143" spans="2:8" x14ac:dyDescent="0.25">
      <c r="B143" s="134" t="s">
        <v>50</v>
      </c>
      <c r="C143" s="135" t="s">
        <v>942</v>
      </c>
      <c r="D143" s="135" t="s">
        <v>968</v>
      </c>
      <c r="E143" s="135" t="s">
        <v>49</v>
      </c>
      <c r="F143" s="136">
        <v>6.06</v>
      </c>
      <c r="G143" s="148">
        <v>8.2671154109999989</v>
      </c>
      <c r="H143" s="149">
        <v>6.1754146240000001</v>
      </c>
    </row>
    <row r="144" spans="2:8" x14ac:dyDescent="0.25">
      <c r="B144" s="134" t="s">
        <v>50</v>
      </c>
      <c r="C144" s="135" t="s">
        <v>942</v>
      </c>
      <c r="D144" s="135" t="s">
        <v>967</v>
      </c>
      <c r="E144" s="135" t="s">
        <v>49</v>
      </c>
      <c r="F144" s="136">
        <v>6.06</v>
      </c>
      <c r="G144" s="148">
        <v>8.2671154109999989</v>
      </c>
      <c r="H144" s="149">
        <v>6.1754146240000001</v>
      </c>
    </row>
    <row r="145" spans="2:8" x14ac:dyDescent="0.25">
      <c r="B145" s="134" t="s">
        <v>50</v>
      </c>
      <c r="C145" s="135" t="s">
        <v>942</v>
      </c>
      <c r="D145" s="135" t="s">
        <v>966</v>
      </c>
      <c r="E145" s="135" t="s">
        <v>49</v>
      </c>
      <c r="F145" s="136">
        <v>6.06</v>
      </c>
      <c r="G145" s="148">
        <v>8.2671154109999989</v>
      </c>
      <c r="H145" s="149">
        <v>6.1754146240000001</v>
      </c>
    </row>
    <row r="146" spans="2:8" x14ac:dyDescent="0.25">
      <c r="B146" s="134" t="s">
        <v>50</v>
      </c>
      <c r="C146" s="135" t="s">
        <v>942</v>
      </c>
      <c r="D146" s="135" t="s">
        <v>947</v>
      </c>
      <c r="E146" s="135" t="s">
        <v>52</v>
      </c>
      <c r="F146" s="136">
        <v>6.06</v>
      </c>
      <c r="G146" s="148">
        <v>8.2671154109999989</v>
      </c>
      <c r="H146" s="149">
        <v>6.1754146240000001</v>
      </c>
    </row>
    <row r="147" spans="2:8" x14ac:dyDescent="0.25">
      <c r="B147" s="134" t="s">
        <v>50</v>
      </c>
      <c r="C147" s="135" t="s">
        <v>942</v>
      </c>
      <c r="D147" s="135" t="s">
        <v>965</v>
      </c>
      <c r="E147" s="135" t="s">
        <v>49</v>
      </c>
      <c r="F147" s="136">
        <v>6.06</v>
      </c>
      <c r="G147" s="148">
        <v>8.2671154109999989</v>
      </c>
      <c r="H147" s="149">
        <v>6.1754146240000001</v>
      </c>
    </row>
    <row r="148" spans="2:8" x14ac:dyDescent="0.25">
      <c r="B148" s="134" t="s">
        <v>50</v>
      </c>
      <c r="C148" s="135" t="s">
        <v>942</v>
      </c>
      <c r="D148" s="135" t="s">
        <v>964</v>
      </c>
      <c r="E148" s="135" t="s">
        <v>49</v>
      </c>
      <c r="F148" s="136">
        <v>6.06</v>
      </c>
      <c r="G148" s="148">
        <v>8.2671154109999989</v>
      </c>
      <c r="H148" s="149">
        <v>6.1754146240000001</v>
      </c>
    </row>
    <row r="149" spans="2:8" x14ac:dyDescent="0.25">
      <c r="B149" s="134" t="s">
        <v>50</v>
      </c>
      <c r="C149" s="135" t="s">
        <v>942</v>
      </c>
      <c r="D149" s="135" t="s">
        <v>963</v>
      </c>
      <c r="E149" s="135" t="s">
        <v>49</v>
      </c>
      <c r="F149" s="136">
        <v>6.06</v>
      </c>
      <c r="G149" s="148">
        <v>8.2671154109999989</v>
      </c>
      <c r="H149" s="149">
        <v>6.1754146240000001</v>
      </c>
    </row>
    <row r="150" spans="2:8" x14ac:dyDescent="0.25">
      <c r="B150" s="134" t="s">
        <v>50</v>
      </c>
      <c r="C150" s="135" t="s">
        <v>942</v>
      </c>
      <c r="D150" s="135" t="s">
        <v>1117</v>
      </c>
      <c r="E150" s="135" t="s">
        <v>49</v>
      </c>
      <c r="F150" s="136">
        <v>6.06</v>
      </c>
      <c r="G150" s="148">
        <v>8.2671154109999989</v>
      </c>
      <c r="H150" s="149">
        <v>6.1754146240000001</v>
      </c>
    </row>
    <row r="151" spans="2:8" x14ac:dyDescent="0.25">
      <c r="B151" s="134" t="s">
        <v>50</v>
      </c>
      <c r="C151" s="135" t="s">
        <v>942</v>
      </c>
      <c r="D151" s="135" t="s">
        <v>1119</v>
      </c>
      <c r="E151" s="135" t="s">
        <v>52</v>
      </c>
      <c r="F151" s="136">
        <v>6.06</v>
      </c>
      <c r="G151" s="148">
        <v>8.2671154109999989</v>
      </c>
      <c r="H151" s="149">
        <v>6.1754146240000001</v>
      </c>
    </row>
    <row r="152" spans="2:8" x14ac:dyDescent="0.25">
      <c r="B152" s="134" t="s">
        <v>50</v>
      </c>
      <c r="C152" s="135" t="s">
        <v>942</v>
      </c>
      <c r="D152" s="135" t="s">
        <v>946</v>
      </c>
      <c r="E152" s="135" t="s">
        <v>52</v>
      </c>
      <c r="F152" s="136">
        <v>6.06</v>
      </c>
      <c r="G152" s="148">
        <v>8.2671154109999989</v>
      </c>
      <c r="H152" s="149">
        <v>6.1754146240000001</v>
      </c>
    </row>
    <row r="153" spans="2:8" x14ac:dyDescent="0.25">
      <c r="B153" s="134" t="s">
        <v>50</v>
      </c>
      <c r="C153" s="135" t="s">
        <v>942</v>
      </c>
      <c r="D153" s="135" t="s">
        <v>945</v>
      </c>
      <c r="E153" s="135" t="s">
        <v>52</v>
      </c>
      <c r="F153" s="136">
        <v>6.06</v>
      </c>
      <c r="G153" s="148">
        <v>8.2671154109999989</v>
      </c>
      <c r="H153" s="149">
        <v>6.1754146240000001</v>
      </c>
    </row>
    <row r="154" spans="2:8" x14ac:dyDescent="0.25">
      <c r="B154" s="134" t="s">
        <v>50</v>
      </c>
      <c r="C154" s="135" t="s">
        <v>942</v>
      </c>
      <c r="D154" s="135" t="s">
        <v>944</v>
      </c>
      <c r="E154" s="135" t="s">
        <v>52</v>
      </c>
      <c r="F154" s="136">
        <v>6.06</v>
      </c>
      <c r="G154" s="148">
        <v>8.2671154109999989</v>
      </c>
      <c r="H154" s="149">
        <v>6.1754146240000001</v>
      </c>
    </row>
    <row r="155" spans="2:8" x14ac:dyDescent="0.25">
      <c r="B155" s="134" t="s">
        <v>50</v>
      </c>
      <c r="C155" s="135" t="s">
        <v>942</v>
      </c>
      <c r="D155" s="135" t="s">
        <v>943</v>
      </c>
      <c r="E155" s="135" t="s">
        <v>52</v>
      </c>
      <c r="F155" s="136">
        <v>6.06</v>
      </c>
      <c r="G155" s="148">
        <v>8.2671154109999989</v>
      </c>
      <c r="H155" s="149">
        <v>6.1754146240000001</v>
      </c>
    </row>
    <row r="156" spans="2:8" x14ac:dyDescent="0.25">
      <c r="B156" s="134" t="s">
        <v>50</v>
      </c>
      <c r="C156" s="135" t="s">
        <v>942</v>
      </c>
      <c r="D156" s="135" t="s">
        <v>499</v>
      </c>
      <c r="E156" s="135" t="s">
        <v>53</v>
      </c>
      <c r="F156" s="136">
        <v>6.06</v>
      </c>
      <c r="G156" s="148">
        <v>9.3719549519999994</v>
      </c>
      <c r="H156" s="149">
        <v>7.0007134559999997</v>
      </c>
    </row>
    <row r="157" spans="2:8" x14ac:dyDescent="0.25">
      <c r="B157" s="134" t="s">
        <v>50</v>
      </c>
      <c r="C157" s="135" t="s">
        <v>942</v>
      </c>
      <c r="D157" s="135" t="s">
        <v>951</v>
      </c>
      <c r="E157" s="135" t="s">
        <v>53</v>
      </c>
      <c r="F157" s="136">
        <v>6.06</v>
      </c>
      <c r="G157" s="148">
        <v>9.3719549519999994</v>
      </c>
      <c r="H157" s="149">
        <v>7.0007134559999997</v>
      </c>
    </row>
    <row r="158" spans="2:8" x14ac:dyDescent="0.25">
      <c r="B158" s="134" t="s">
        <v>50</v>
      </c>
      <c r="C158" s="135" t="s">
        <v>942</v>
      </c>
      <c r="D158" s="135" t="s">
        <v>961</v>
      </c>
      <c r="E158" s="135" t="s">
        <v>49</v>
      </c>
      <c r="F158" s="136">
        <v>6.06</v>
      </c>
      <c r="G158" s="148">
        <v>8.2671154109999989</v>
      </c>
      <c r="H158" s="149">
        <v>6.1754146240000001</v>
      </c>
    </row>
    <row r="159" spans="2:8" x14ac:dyDescent="0.25">
      <c r="B159" s="134" t="s">
        <v>50</v>
      </c>
      <c r="C159" s="135" t="s">
        <v>942</v>
      </c>
      <c r="D159" s="135" t="s">
        <v>960</v>
      </c>
      <c r="E159" s="135" t="s">
        <v>49</v>
      </c>
      <c r="F159" s="136">
        <v>6.06</v>
      </c>
      <c r="G159" s="148">
        <v>8.2671154109999989</v>
      </c>
      <c r="H159" s="149">
        <v>6.1754146240000001</v>
      </c>
    </row>
    <row r="160" spans="2:8" x14ac:dyDescent="0.25">
      <c r="B160" s="134" t="s">
        <v>50</v>
      </c>
      <c r="C160" s="135" t="s">
        <v>942</v>
      </c>
      <c r="D160" s="135" t="s">
        <v>953</v>
      </c>
      <c r="E160" s="135" t="s">
        <v>51</v>
      </c>
      <c r="F160" s="136">
        <v>6.06</v>
      </c>
      <c r="G160" s="148">
        <v>9.3719549519999994</v>
      </c>
      <c r="H160" s="149">
        <v>7.0007134559999997</v>
      </c>
    </row>
    <row r="161" spans="2:8" x14ac:dyDescent="0.25">
      <c r="B161" s="134" t="s">
        <v>50</v>
      </c>
      <c r="C161" s="135" t="s">
        <v>942</v>
      </c>
      <c r="D161" s="135" t="s">
        <v>959</v>
      </c>
      <c r="E161" s="135" t="s">
        <v>49</v>
      </c>
      <c r="F161" s="136">
        <v>6.06</v>
      </c>
      <c r="G161" s="148">
        <v>8.2671154109999989</v>
      </c>
      <c r="H161" s="149">
        <v>6.1754146240000001</v>
      </c>
    </row>
    <row r="162" spans="2:8" x14ac:dyDescent="0.25">
      <c r="B162" s="134" t="s">
        <v>50</v>
      </c>
      <c r="C162" s="135" t="s">
        <v>942</v>
      </c>
      <c r="D162" s="135" t="s">
        <v>1118</v>
      </c>
      <c r="E162" s="135" t="s">
        <v>49</v>
      </c>
      <c r="F162" s="136">
        <v>6.06</v>
      </c>
      <c r="G162" s="148">
        <v>8.2671154109999989</v>
      </c>
      <c r="H162" s="149">
        <v>6.1754146240000001</v>
      </c>
    </row>
    <row r="163" spans="2:8" x14ac:dyDescent="0.25">
      <c r="B163" s="134" t="s">
        <v>50</v>
      </c>
      <c r="C163" s="135" t="s">
        <v>942</v>
      </c>
      <c r="D163" s="135" t="s">
        <v>958</v>
      </c>
      <c r="E163" s="135" t="s">
        <v>49</v>
      </c>
      <c r="F163" s="136">
        <v>6.06</v>
      </c>
      <c r="G163" s="148">
        <v>8.2671154109999989</v>
      </c>
      <c r="H163" s="149">
        <v>6.1754146240000001</v>
      </c>
    </row>
    <row r="164" spans="2:8" x14ac:dyDescent="0.25">
      <c r="B164" s="134" t="s">
        <v>50</v>
      </c>
      <c r="C164" s="135" t="s">
        <v>942</v>
      </c>
      <c r="D164" s="135" t="s">
        <v>957</v>
      </c>
      <c r="E164" s="135" t="s">
        <v>49</v>
      </c>
      <c r="F164" s="136">
        <v>6.06</v>
      </c>
      <c r="G164" s="148">
        <v>8.2671154109999989</v>
      </c>
      <c r="H164" s="149">
        <v>6.1754146240000001</v>
      </c>
    </row>
    <row r="165" spans="2:8" x14ac:dyDescent="0.25">
      <c r="B165" s="134" t="s">
        <v>50</v>
      </c>
      <c r="C165" s="135" t="s">
        <v>942</v>
      </c>
      <c r="D165" s="135" t="s">
        <v>952</v>
      </c>
      <c r="E165" s="135" t="s">
        <v>51</v>
      </c>
      <c r="F165" s="136">
        <v>6.06</v>
      </c>
      <c r="G165" s="148">
        <v>8.2699512879999997</v>
      </c>
      <c r="H165" s="149">
        <v>6.1775329839999999</v>
      </c>
    </row>
    <row r="166" spans="2:8" x14ac:dyDescent="0.25">
      <c r="B166" s="134" t="s">
        <v>50</v>
      </c>
      <c r="C166" s="135" t="s">
        <v>942</v>
      </c>
      <c r="D166" s="135" t="s">
        <v>950</v>
      </c>
      <c r="E166" s="135" t="s">
        <v>53</v>
      </c>
      <c r="F166" s="136">
        <v>6.06</v>
      </c>
      <c r="G166" s="148">
        <v>9.1192908450000001</v>
      </c>
      <c r="H166" s="149">
        <v>6.8119772320000003</v>
      </c>
    </row>
    <row r="167" spans="2:8" x14ac:dyDescent="0.25">
      <c r="B167" s="134" t="s">
        <v>50</v>
      </c>
      <c r="C167" s="135" t="s">
        <v>1038</v>
      </c>
      <c r="D167" s="135" t="s">
        <v>941</v>
      </c>
      <c r="E167" s="135" t="s">
        <v>52</v>
      </c>
      <c r="F167" s="136">
        <v>6.06</v>
      </c>
      <c r="G167" s="148">
        <v>6.089673412999999</v>
      </c>
      <c r="H167" s="149">
        <v>4.5488971759999997</v>
      </c>
    </row>
    <row r="168" spans="2:8" x14ac:dyDescent="0.25">
      <c r="B168" s="134" t="s">
        <v>50</v>
      </c>
      <c r="C168" s="135" t="s">
        <v>1038</v>
      </c>
      <c r="D168" s="135" t="s">
        <v>940</v>
      </c>
      <c r="E168" s="135" t="s">
        <v>52</v>
      </c>
      <c r="F168" s="136">
        <v>6.06</v>
      </c>
      <c r="G168" s="148">
        <v>7.6504176299999997</v>
      </c>
      <c r="H168" s="149">
        <v>5.7147500640000004</v>
      </c>
    </row>
    <row r="169" spans="2:8" x14ac:dyDescent="0.25">
      <c r="B169" s="134" t="s">
        <v>50</v>
      </c>
      <c r="C169" s="135" t="s">
        <v>1038</v>
      </c>
      <c r="D169" s="135" t="s">
        <v>939</v>
      </c>
      <c r="E169" s="135" t="s">
        <v>52</v>
      </c>
      <c r="F169" s="136">
        <v>6.06</v>
      </c>
      <c r="G169" s="148">
        <v>6.6021417599999994</v>
      </c>
      <c r="H169" s="149">
        <v>4.9317036240000007</v>
      </c>
    </row>
    <row r="170" spans="2:8" x14ac:dyDescent="0.25">
      <c r="B170" s="134" t="s">
        <v>50</v>
      </c>
      <c r="C170" s="135" t="s">
        <v>1038</v>
      </c>
      <c r="D170" s="135" t="s">
        <v>938</v>
      </c>
      <c r="E170" s="135" t="s">
        <v>52</v>
      </c>
      <c r="F170" s="136">
        <v>6.06</v>
      </c>
      <c r="G170" s="148">
        <v>7.7224802909999983</v>
      </c>
      <c r="H170" s="149">
        <v>5.7685797759999993</v>
      </c>
    </row>
    <row r="171" spans="2:8" x14ac:dyDescent="0.25">
      <c r="B171" s="134" t="s">
        <v>50</v>
      </c>
      <c r="C171" s="135" t="s">
        <v>1038</v>
      </c>
      <c r="D171" s="135" t="s">
        <v>937</v>
      </c>
      <c r="E171" s="135" t="s">
        <v>52</v>
      </c>
      <c r="F171" s="136">
        <v>6.06</v>
      </c>
      <c r="G171" s="148">
        <v>6.3173699819999989</v>
      </c>
      <c r="H171" s="149">
        <v>4.7189837040000002</v>
      </c>
    </row>
    <row r="172" spans="2:8" x14ac:dyDescent="0.25">
      <c r="B172" s="134" t="s">
        <v>50</v>
      </c>
      <c r="C172" s="135" t="s">
        <v>1038</v>
      </c>
      <c r="D172" s="135" t="s">
        <v>936</v>
      </c>
      <c r="E172" s="135" t="s">
        <v>52</v>
      </c>
      <c r="F172" s="136">
        <v>6.06</v>
      </c>
      <c r="G172" s="148">
        <v>7.7325959039999992</v>
      </c>
      <c r="H172" s="149">
        <v>5.7761367840000002</v>
      </c>
    </row>
    <row r="173" spans="2:8" x14ac:dyDescent="0.25">
      <c r="B173" s="134" t="s">
        <v>50</v>
      </c>
      <c r="C173" s="135" t="s">
        <v>1038</v>
      </c>
      <c r="D173" s="135" t="s">
        <v>935</v>
      </c>
      <c r="E173" s="135" t="s">
        <v>52</v>
      </c>
      <c r="F173" s="136">
        <v>6.06</v>
      </c>
      <c r="G173" s="148">
        <v>6.843101632999999</v>
      </c>
      <c r="H173" s="149">
        <v>5.1116971680000001</v>
      </c>
    </row>
    <row r="174" spans="2:8" x14ac:dyDescent="0.25">
      <c r="B174" s="134" t="s">
        <v>50</v>
      </c>
      <c r="C174" s="135" t="s">
        <v>1038</v>
      </c>
      <c r="D174" s="135" t="s">
        <v>934</v>
      </c>
      <c r="E174" s="135" t="s">
        <v>52</v>
      </c>
      <c r="F174" s="136">
        <v>6.06</v>
      </c>
      <c r="G174" s="148">
        <v>6.3392764439999993</v>
      </c>
      <c r="H174" s="149">
        <v>4.7353463839999996</v>
      </c>
    </row>
    <row r="175" spans="2:8" x14ac:dyDescent="0.25">
      <c r="B175" s="134" t="s">
        <v>50</v>
      </c>
      <c r="C175" s="135" t="s">
        <v>933</v>
      </c>
      <c r="D175" s="135" t="s">
        <v>932</v>
      </c>
      <c r="E175" s="135" t="s">
        <v>53</v>
      </c>
      <c r="F175" s="136">
        <v>6.06</v>
      </c>
      <c r="G175" s="148">
        <v>9.8026475299999998</v>
      </c>
      <c r="H175" s="149">
        <v>7.3224349359999996</v>
      </c>
    </row>
    <row r="176" spans="2:8" x14ac:dyDescent="0.25">
      <c r="B176" s="137" t="s">
        <v>50</v>
      </c>
      <c r="C176" s="138" t="s">
        <v>930</v>
      </c>
      <c r="D176" s="138" t="s">
        <v>931</v>
      </c>
      <c r="E176" s="138" t="s">
        <v>53</v>
      </c>
      <c r="F176" s="136">
        <v>6.06</v>
      </c>
      <c r="G176" s="148">
        <v>4.9498943999999989</v>
      </c>
      <c r="H176" s="149">
        <v>3.6974993359999999</v>
      </c>
    </row>
    <row r="177" spans="2:8" x14ac:dyDescent="0.25">
      <c r="B177" s="137" t="s">
        <v>50</v>
      </c>
      <c r="C177" s="138" t="s">
        <v>930</v>
      </c>
      <c r="D177" s="138" t="s">
        <v>498</v>
      </c>
      <c r="E177" s="138" t="s">
        <v>53</v>
      </c>
      <c r="F177" s="136">
        <v>6.06</v>
      </c>
      <c r="G177" s="148">
        <v>7.3440960399999993</v>
      </c>
      <c r="H177" s="149">
        <v>5.4859326399999997</v>
      </c>
    </row>
    <row r="178" spans="2:8" x14ac:dyDescent="0.25">
      <c r="B178" s="137" t="s">
        <v>50</v>
      </c>
      <c r="C178" s="138" t="s">
        <v>930</v>
      </c>
      <c r="D178" s="138" t="s">
        <v>496</v>
      </c>
      <c r="E178" s="138" t="s">
        <v>53</v>
      </c>
      <c r="F178" s="136">
        <v>6.06</v>
      </c>
      <c r="G178" s="148">
        <v>7.3440960399999993</v>
      </c>
      <c r="H178" s="149">
        <v>5.4859326399999997</v>
      </c>
    </row>
    <row r="179" spans="2:8" x14ac:dyDescent="0.25">
      <c r="B179" s="134" t="s">
        <v>50</v>
      </c>
      <c r="C179" s="135" t="s">
        <v>875</v>
      </c>
      <c r="D179" s="135" t="s">
        <v>1254</v>
      </c>
      <c r="E179" s="135" t="s">
        <v>52</v>
      </c>
      <c r="F179" s="136">
        <v>6.06</v>
      </c>
      <c r="G179" s="148">
        <v>7.5680121189999996</v>
      </c>
      <c r="H179" s="149">
        <v>5.6531946879999992</v>
      </c>
    </row>
    <row r="180" spans="2:8" x14ac:dyDescent="0.25">
      <c r="B180" s="134" t="s">
        <v>50</v>
      </c>
      <c r="C180" s="135" t="s">
        <v>875</v>
      </c>
      <c r="D180" s="135" t="s">
        <v>909</v>
      </c>
      <c r="E180" s="135" t="s">
        <v>52</v>
      </c>
      <c r="F180" s="136">
        <v>6.06</v>
      </c>
      <c r="G180" s="148">
        <v>7.9972159379999992</v>
      </c>
      <c r="H180" s="149">
        <v>5.9738036480000005</v>
      </c>
    </row>
    <row r="181" spans="2:8" x14ac:dyDescent="0.25">
      <c r="B181" s="134" t="s">
        <v>50</v>
      </c>
      <c r="C181" s="135" t="s">
        <v>875</v>
      </c>
      <c r="D181" s="135" t="s">
        <v>929</v>
      </c>
      <c r="E181" s="135" t="s">
        <v>49</v>
      </c>
      <c r="F181" s="136">
        <v>6.06</v>
      </c>
      <c r="G181" s="148">
        <v>5.5698641899999997</v>
      </c>
      <c r="H181" s="149">
        <v>4.1606073760000006</v>
      </c>
    </row>
    <row r="182" spans="2:8" x14ac:dyDescent="0.25">
      <c r="B182" s="134" t="s">
        <v>50</v>
      </c>
      <c r="C182" s="135" t="s">
        <v>875</v>
      </c>
      <c r="D182" s="135" t="s">
        <v>908</v>
      </c>
      <c r="E182" s="135" t="s">
        <v>52</v>
      </c>
      <c r="F182" s="136">
        <v>6.06</v>
      </c>
      <c r="G182" s="148">
        <v>3.8689167819999999</v>
      </c>
      <c r="H182" s="149">
        <v>2.8900241919999998</v>
      </c>
    </row>
    <row r="183" spans="2:8" x14ac:dyDescent="0.25">
      <c r="B183" s="134" t="s">
        <v>50</v>
      </c>
      <c r="C183" s="135" t="s">
        <v>875</v>
      </c>
      <c r="D183" s="135" t="s">
        <v>907</v>
      </c>
      <c r="E183" s="135" t="s">
        <v>52</v>
      </c>
      <c r="F183" s="136">
        <v>6.06</v>
      </c>
      <c r="G183" s="148">
        <v>4.6998246669999997</v>
      </c>
      <c r="H183" s="149">
        <v>3.510700624</v>
      </c>
    </row>
    <row r="184" spans="2:8" x14ac:dyDescent="0.25">
      <c r="B184" s="134" t="s">
        <v>50</v>
      </c>
      <c r="C184" s="135" t="s">
        <v>875</v>
      </c>
      <c r="D184" s="135" t="s">
        <v>1261</v>
      </c>
      <c r="E184" s="135" t="s">
        <v>51</v>
      </c>
      <c r="F184" s="136">
        <v>6.06</v>
      </c>
      <c r="G184" s="148">
        <v>8.7334312099999991</v>
      </c>
      <c r="H184" s="149">
        <v>6.52374616</v>
      </c>
    </row>
    <row r="185" spans="2:8" x14ac:dyDescent="0.25">
      <c r="B185" s="134" t="s">
        <v>50</v>
      </c>
      <c r="C185" s="135" t="s">
        <v>875</v>
      </c>
      <c r="D185" s="135" t="s">
        <v>906</v>
      </c>
      <c r="E185" s="135" t="s">
        <v>52</v>
      </c>
      <c r="F185" s="136">
        <v>6.06</v>
      </c>
      <c r="G185" s="148">
        <v>4.4348561349999995</v>
      </c>
      <c r="H185" s="149">
        <v>3.3127726480000002</v>
      </c>
    </row>
    <row r="186" spans="2:8" x14ac:dyDescent="0.25">
      <c r="B186" s="134" t="s">
        <v>50</v>
      </c>
      <c r="C186" s="135" t="s">
        <v>875</v>
      </c>
      <c r="D186" s="135" t="s">
        <v>1256</v>
      </c>
      <c r="E186" s="135" t="s">
        <v>49</v>
      </c>
      <c r="F186" s="136">
        <v>6.06</v>
      </c>
      <c r="G186" s="148">
        <v>8.1680217369999983</v>
      </c>
      <c r="H186" s="149">
        <v>6.1013929280000001</v>
      </c>
    </row>
    <row r="187" spans="2:8" x14ac:dyDescent="0.25">
      <c r="B187" s="134" t="s">
        <v>50</v>
      </c>
      <c r="C187" s="135" t="s">
        <v>875</v>
      </c>
      <c r="D187" s="135" t="s">
        <v>905</v>
      </c>
      <c r="E187" s="135" t="s">
        <v>52</v>
      </c>
      <c r="F187" s="136">
        <v>6.06</v>
      </c>
      <c r="G187" s="148">
        <v>7.6544773259999994</v>
      </c>
      <c r="H187" s="149">
        <v>5.7177828240000004</v>
      </c>
    </row>
    <row r="188" spans="2:8" x14ac:dyDescent="0.25">
      <c r="B188" s="134" t="s">
        <v>50</v>
      </c>
      <c r="C188" s="135" t="s">
        <v>875</v>
      </c>
      <c r="D188" s="135" t="s">
        <v>904</v>
      </c>
      <c r="E188" s="135" t="s">
        <v>52</v>
      </c>
      <c r="F188" s="136">
        <v>6.06</v>
      </c>
      <c r="G188" s="148">
        <v>6.9391046799999998</v>
      </c>
      <c r="H188" s="149">
        <v>5.183410512</v>
      </c>
    </row>
    <row r="189" spans="2:8" x14ac:dyDescent="0.25">
      <c r="B189" s="134" t="s">
        <v>50</v>
      </c>
      <c r="C189" s="135" t="s">
        <v>875</v>
      </c>
      <c r="D189" s="135" t="s">
        <v>903</v>
      </c>
      <c r="E189" s="135" t="s">
        <v>52</v>
      </c>
      <c r="F189" s="136">
        <v>6.06</v>
      </c>
      <c r="G189" s="148">
        <v>7.379158810999999</v>
      </c>
      <c r="H189" s="149">
        <v>5.5121241039999997</v>
      </c>
    </row>
    <row r="190" spans="2:8" x14ac:dyDescent="0.25">
      <c r="B190" s="134" t="s">
        <v>50</v>
      </c>
      <c r="C190" s="135" t="s">
        <v>875</v>
      </c>
      <c r="D190" s="135" t="s">
        <v>902</v>
      </c>
      <c r="E190" s="135" t="s">
        <v>52</v>
      </c>
      <c r="F190" s="136">
        <v>6.06</v>
      </c>
      <c r="G190" s="148">
        <v>7.8502374159999997</v>
      </c>
      <c r="H190" s="149">
        <v>5.8640136719999996</v>
      </c>
    </row>
    <row r="191" spans="2:8" x14ac:dyDescent="0.25">
      <c r="B191" s="134" t="s">
        <v>50</v>
      </c>
      <c r="C191" s="135" t="s">
        <v>875</v>
      </c>
      <c r="D191" s="135" t="s">
        <v>928</v>
      </c>
      <c r="E191" s="135" t="s">
        <v>49</v>
      </c>
      <c r="F191" s="136">
        <v>6.06</v>
      </c>
      <c r="G191" s="148">
        <v>7.2798725459999991</v>
      </c>
      <c r="H191" s="149">
        <v>5.4379581359999998</v>
      </c>
    </row>
    <row r="192" spans="2:8" x14ac:dyDescent="0.25">
      <c r="B192" s="134" t="s">
        <v>50</v>
      </c>
      <c r="C192" s="135" t="s">
        <v>875</v>
      </c>
      <c r="D192" s="135" t="s">
        <v>901</v>
      </c>
      <c r="E192" s="135" t="s">
        <v>52</v>
      </c>
      <c r="F192" s="136">
        <v>6.06</v>
      </c>
      <c r="G192" s="148">
        <v>4.8908779959999995</v>
      </c>
      <c r="H192" s="149">
        <v>3.6534140800000001</v>
      </c>
    </row>
    <row r="193" spans="2:8" x14ac:dyDescent="0.25">
      <c r="B193" s="134" t="s">
        <v>50</v>
      </c>
      <c r="C193" s="135" t="s">
        <v>875</v>
      </c>
      <c r="D193" s="135" t="s">
        <v>927</v>
      </c>
      <c r="E193" s="135" t="s">
        <v>49</v>
      </c>
      <c r="F193" s="136">
        <v>6.06</v>
      </c>
      <c r="G193" s="148">
        <v>5.9516080839999992</v>
      </c>
      <c r="H193" s="149">
        <v>4.4457640320000005</v>
      </c>
    </row>
    <row r="194" spans="2:8" x14ac:dyDescent="0.25">
      <c r="B194" s="134" t="s">
        <v>50</v>
      </c>
      <c r="C194" s="135" t="s">
        <v>875</v>
      </c>
      <c r="D194" s="135" t="s">
        <v>900</v>
      </c>
      <c r="E194" s="135" t="s">
        <v>52</v>
      </c>
      <c r="F194" s="136">
        <v>6.06</v>
      </c>
      <c r="G194" s="148">
        <v>5.1362817279999993</v>
      </c>
      <c r="H194" s="149">
        <v>3.8367268960000001</v>
      </c>
    </row>
    <row r="195" spans="2:8" x14ac:dyDescent="0.25">
      <c r="B195" s="134" t="s">
        <v>50</v>
      </c>
      <c r="C195" s="135" t="s">
        <v>875</v>
      </c>
      <c r="D195" s="135" t="s">
        <v>899</v>
      </c>
      <c r="E195" s="135" t="s">
        <v>52</v>
      </c>
      <c r="F195" s="136">
        <v>6.06</v>
      </c>
      <c r="G195" s="148">
        <v>6.2611018209999987</v>
      </c>
      <c r="H195" s="149">
        <v>4.6769517839999999</v>
      </c>
    </row>
    <row r="196" spans="2:8" x14ac:dyDescent="0.25">
      <c r="B196" s="134" t="s">
        <v>50</v>
      </c>
      <c r="C196" s="135" t="s">
        <v>875</v>
      </c>
      <c r="D196" s="135" t="s">
        <v>898</v>
      </c>
      <c r="E196" s="135" t="s">
        <v>52</v>
      </c>
      <c r="F196" s="136">
        <v>6.06</v>
      </c>
      <c r="G196" s="148">
        <v>5.9166380419999998</v>
      </c>
      <c r="H196" s="149">
        <v>4.4196426720000002</v>
      </c>
    </row>
    <row r="197" spans="2:8" x14ac:dyDescent="0.25">
      <c r="B197" s="134" t="s">
        <v>50</v>
      </c>
      <c r="C197" s="135" t="s">
        <v>875</v>
      </c>
      <c r="D197" s="135" t="s">
        <v>1257</v>
      </c>
      <c r="E197" s="135" t="s">
        <v>49</v>
      </c>
      <c r="F197" s="136">
        <v>6.06</v>
      </c>
      <c r="G197" s="148">
        <v>6.0277925999999997</v>
      </c>
      <c r="H197" s="149">
        <v>4.5026732400000009</v>
      </c>
    </row>
    <row r="198" spans="2:8" x14ac:dyDescent="0.25">
      <c r="B198" s="134" t="s">
        <v>50</v>
      </c>
      <c r="C198" s="135" t="s">
        <v>875</v>
      </c>
      <c r="D198" s="135" t="s">
        <v>1258</v>
      </c>
      <c r="E198" s="135" t="s">
        <v>49</v>
      </c>
      <c r="F198" s="136">
        <v>6.06</v>
      </c>
      <c r="G198" s="148">
        <v>6.0277925999999997</v>
      </c>
      <c r="H198" s="149">
        <v>4.5026732400000009</v>
      </c>
    </row>
    <row r="199" spans="2:8" x14ac:dyDescent="0.25">
      <c r="B199" s="134" t="s">
        <v>50</v>
      </c>
      <c r="C199" s="135" t="s">
        <v>875</v>
      </c>
      <c r="D199" s="135" t="s">
        <v>925</v>
      </c>
      <c r="E199" s="135" t="s">
        <v>49</v>
      </c>
      <c r="F199" s="136">
        <v>6.06</v>
      </c>
      <c r="G199" s="148">
        <v>4.6998246669999997</v>
      </c>
      <c r="H199" s="149">
        <v>3.510700624</v>
      </c>
    </row>
    <row r="200" spans="2:8" x14ac:dyDescent="0.25">
      <c r="B200" s="134" t="s">
        <v>50</v>
      </c>
      <c r="C200" s="135" t="s">
        <v>875</v>
      </c>
      <c r="D200" s="135" t="s">
        <v>897</v>
      </c>
      <c r="E200" s="135" t="s">
        <v>52</v>
      </c>
      <c r="F200" s="136">
        <v>6.06</v>
      </c>
      <c r="G200" s="148">
        <v>5.1180864639999992</v>
      </c>
      <c r="H200" s="149">
        <v>3.8231358640000002</v>
      </c>
    </row>
    <row r="201" spans="2:8" x14ac:dyDescent="0.25">
      <c r="B201" s="134" t="s">
        <v>50</v>
      </c>
      <c r="C201" s="135" t="s">
        <v>875</v>
      </c>
      <c r="D201" s="135" t="s">
        <v>442</v>
      </c>
      <c r="E201" s="135" t="s">
        <v>49</v>
      </c>
      <c r="F201" s="136">
        <v>6.06</v>
      </c>
      <c r="G201" s="148">
        <v>7.233788270999999</v>
      </c>
      <c r="H201" s="149">
        <v>5.4035340239999998</v>
      </c>
    </row>
    <row r="202" spans="2:8" x14ac:dyDescent="0.25">
      <c r="B202" s="134" t="s">
        <v>50</v>
      </c>
      <c r="C202" s="135" t="s">
        <v>875</v>
      </c>
      <c r="D202" s="135" t="s">
        <v>914</v>
      </c>
      <c r="E202" s="135" t="s">
        <v>51</v>
      </c>
      <c r="F202" s="136">
        <v>6.06</v>
      </c>
      <c r="G202" s="148">
        <v>5.3044055189999995</v>
      </c>
      <c r="H202" s="149">
        <v>3.9623136400000001</v>
      </c>
    </row>
    <row r="203" spans="2:8" x14ac:dyDescent="0.25">
      <c r="B203" s="134" t="s">
        <v>50</v>
      </c>
      <c r="C203" s="135" t="s">
        <v>875</v>
      </c>
      <c r="D203" s="135" t="s">
        <v>913</v>
      </c>
      <c r="E203" s="135" t="s">
        <v>51</v>
      </c>
      <c r="F203" s="136">
        <v>6.06</v>
      </c>
      <c r="G203" s="148">
        <v>5.3044055189999995</v>
      </c>
      <c r="H203" s="149">
        <v>3.9623136400000001</v>
      </c>
    </row>
    <row r="204" spans="2:8" x14ac:dyDescent="0.25">
      <c r="B204" s="134" t="s">
        <v>50</v>
      </c>
      <c r="C204" s="135" t="s">
        <v>875</v>
      </c>
      <c r="D204" s="135" t="s">
        <v>896</v>
      </c>
      <c r="E204" s="135" t="s">
        <v>52</v>
      </c>
      <c r="F204" s="136">
        <v>6.06</v>
      </c>
      <c r="G204" s="148">
        <v>4.0918974189999995</v>
      </c>
      <c r="H204" s="149">
        <v>3.0565882479999997</v>
      </c>
    </row>
    <row r="205" spans="2:8" x14ac:dyDescent="0.25">
      <c r="B205" s="134" t="s">
        <v>50</v>
      </c>
      <c r="C205" s="135" t="s">
        <v>875</v>
      </c>
      <c r="D205" s="135" t="s">
        <v>924</v>
      </c>
      <c r="E205" s="135" t="s">
        <v>49</v>
      </c>
      <c r="F205" s="136">
        <v>6.06</v>
      </c>
      <c r="G205" s="148">
        <v>7.2136344889999995</v>
      </c>
      <c r="H205" s="149">
        <v>5.388479952</v>
      </c>
    </row>
    <row r="206" spans="2:8" x14ac:dyDescent="0.25">
      <c r="B206" s="134" t="s">
        <v>50</v>
      </c>
      <c r="C206" s="135" t="s">
        <v>875</v>
      </c>
      <c r="D206" s="135" t="s">
        <v>923</v>
      </c>
      <c r="E206" s="135" t="s">
        <v>49</v>
      </c>
      <c r="F206" s="136">
        <v>6.06</v>
      </c>
      <c r="G206" s="148">
        <v>7.2136344889999995</v>
      </c>
      <c r="H206" s="149">
        <v>5.388479952</v>
      </c>
    </row>
    <row r="207" spans="2:8" x14ac:dyDescent="0.25">
      <c r="B207" s="134" t="s">
        <v>50</v>
      </c>
      <c r="C207" s="135" t="s">
        <v>875</v>
      </c>
      <c r="D207" s="135" t="s">
        <v>922</v>
      </c>
      <c r="E207" s="135" t="s">
        <v>49</v>
      </c>
      <c r="F207" s="136">
        <v>6.06</v>
      </c>
      <c r="G207" s="148">
        <v>6.8736889559999987</v>
      </c>
      <c r="H207" s="149">
        <v>5.1345459920000005</v>
      </c>
    </row>
    <row r="208" spans="2:8" x14ac:dyDescent="0.25">
      <c r="B208" s="134" t="s">
        <v>50</v>
      </c>
      <c r="C208" s="135" t="s">
        <v>875</v>
      </c>
      <c r="D208" s="135" t="s">
        <v>895</v>
      </c>
      <c r="E208" s="135" t="s">
        <v>52</v>
      </c>
      <c r="F208" s="136">
        <v>6.06</v>
      </c>
      <c r="G208" s="148">
        <v>4.7764544859999996</v>
      </c>
      <c r="H208" s="149">
        <v>3.5679420639999999</v>
      </c>
    </row>
    <row r="209" spans="2:8" x14ac:dyDescent="0.25">
      <c r="B209" s="134" t="s">
        <v>50</v>
      </c>
      <c r="C209" s="135" t="s">
        <v>875</v>
      </c>
      <c r="D209" s="135" t="s">
        <v>424</v>
      </c>
      <c r="E209" s="135" t="s">
        <v>52</v>
      </c>
      <c r="F209" s="136">
        <v>6.06</v>
      </c>
      <c r="G209" s="148">
        <v>6.8888048019999992</v>
      </c>
      <c r="H209" s="149">
        <v>5.1458367999999997</v>
      </c>
    </row>
    <row r="210" spans="2:8" x14ac:dyDescent="0.25">
      <c r="B210" s="134" t="s">
        <v>50</v>
      </c>
      <c r="C210" s="135" t="s">
        <v>875</v>
      </c>
      <c r="D210" s="135" t="s">
        <v>894</v>
      </c>
      <c r="E210" s="135" t="s">
        <v>52</v>
      </c>
      <c r="F210" s="136">
        <v>6.06</v>
      </c>
      <c r="G210" s="148">
        <v>5.2101368099999998</v>
      </c>
      <c r="H210" s="149">
        <v>3.8918956960000002</v>
      </c>
    </row>
    <row r="211" spans="2:8" x14ac:dyDescent="0.25">
      <c r="B211" s="134" t="s">
        <v>50</v>
      </c>
      <c r="C211" s="135" t="s">
        <v>875</v>
      </c>
      <c r="D211" s="135" t="s">
        <v>921</v>
      </c>
      <c r="E211" s="135" t="s">
        <v>49</v>
      </c>
      <c r="F211" s="136">
        <v>6.06</v>
      </c>
      <c r="G211" s="148">
        <v>4.1727948100000001</v>
      </c>
      <c r="H211" s="149">
        <v>3.11701688</v>
      </c>
    </row>
    <row r="212" spans="2:8" x14ac:dyDescent="0.25">
      <c r="B212" s="134" t="s">
        <v>50</v>
      </c>
      <c r="C212" s="135" t="s">
        <v>875</v>
      </c>
      <c r="D212" s="135" t="s">
        <v>910</v>
      </c>
      <c r="E212" s="135" t="s">
        <v>53</v>
      </c>
      <c r="F212" s="136">
        <v>6.06</v>
      </c>
      <c r="G212" s="148">
        <v>8.7687609589999997</v>
      </c>
      <c r="H212" s="149">
        <v>6.55013676</v>
      </c>
    </row>
    <row r="213" spans="2:8" x14ac:dyDescent="0.25">
      <c r="B213" s="134" t="s">
        <v>50</v>
      </c>
      <c r="C213" s="135" t="s">
        <v>875</v>
      </c>
      <c r="D213" s="135" t="s">
        <v>893</v>
      </c>
      <c r="E213" s="135" t="s">
        <v>52</v>
      </c>
      <c r="F213" s="136">
        <v>6.06</v>
      </c>
      <c r="G213" s="148">
        <v>5.5291103039999996</v>
      </c>
      <c r="H213" s="149">
        <v>4.1301649679999999</v>
      </c>
    </row>
    <row r="214" spans="2:8" x14ac:dyDescent="0.25">
      <c r="B214" s="134" t="s">
        <v>50</v>
      </c>
      <c r="C214" s="135" t="s">
        <v>875</v>
      </c>
      <c r="D214" s="135" t="s">
        <v>920</v>
      </c>
      <c r="E214" s="135" t="s">
        <v>49</v>
      </c>
      <c r="F214" s="136">
        <v>6.06</v>
      </c>
      <c r="G214" s="148">
        <v>4.1845927920000001</v>
      </c>
      <c r="H214" s="149">
        <v>3.1258296640000003</v>
      </c>
    </row>
    <row r="215" spans="2:8" x14ac:dyDescent="0.25">
      <c r="B215" s="134" t="s">
        <v>50</v>
      </c>
      <c r="C215" s="135" t="s">
        <v>875</v>
      </c>
      <c r="D215" s="135" t="s">
        <v>1255</v>
      </c>
      <c r="E215" s="135" t="s">
        <v>52</v>
      </c>
      <c r="F215" s="136">
        <v>6.06</v>
      </c>
      <c r="G215" s="148">
        <v>4.1845927920000001</v>
      </c>
      <c r="H215" s="149">
        <v>3.1258296640000003</v>
      </c>
    </row>
    <row r="216" spans="2:8" x14ac:dyDescent="0.25">
      <c r="B216" s="134" t="s">
        <v>50</v>
      </c>
      <c r="C216" s="135" t="s">
        <v>875</v>
      </c>
      <c r="D216" s="135" t="s">
        <v>892</v>
      </c>
      <c r="E216" s="135" t="s">
        <v>52</v>
      </c>
      <c r="F216" s="136">
        <v>6.06</v>
      </c>
      <c r="G216" s="148">
        <v>8.5417175689999993</v>
      </c>
      <c r="H216" s="149">
        <v>6.3805389280000009</v>
      </c>
    </row>
    <row r="217" spans="2:8" x14ac:dyDescent="0.25">
      <c r="B217" s="134" t="s">
        <v>50</v>
      </c>
      <c r="C217" s="135" t="s">
        <v>875</v>
      </c>
      <c r="D217" s="135" t="s">
        <v>891</v>
      </c>
      <c r="E217" s="135" t="s">
        <v>52</v>
      </c>
      <c r="F217" s="136">
        <v>6.06</v>
      </c>
      <c r="G217" s="148">
        <v>7.9108230799999992</v>
      </c>
      <c r="H217" s="149">
        <v>5.9092693599999997</v>
      </c>
    </row>
    <row r="218" spans="2:8" x14ac:dyDescent="0.25">
      <c r="B218" s="134" t="s">
        <v>50</v>
      </c>
      <c r="C218" s="135" t="s">
        <v>875</v>
      </c>
      <c r="D218" s="135" t="s">
        <v>890</v>
      </c>
      <c r="E218" s="135" t="s">
        <v>52</v>
      </c>
      <c r="F218" s="136">
        <v>6.06</v>
      </c>
      <c r="G218" s="148">
        <v>6.7144977189999988</v>
      </c>
      <c r="H218" s="149">
        <v>5.0156313200000007</v>
      </c>
    </row>
    <row r="219" spans="2:8" x14ac:dyDescent="0.25">
      <c r="B219" s="134" t="s">
        <v>50</v>
      </c>
      <c r="C219" s="135" t="s">
        <v>875</v>
      </c>
      <c r="D219" s="135" t="s">
        <v>889</v>
      </c>
      <c r="E219" s="135" t="s">
        <v>52</v>
      </c>
      <c r="F219" s="136">
        <v>6.06</v>
      </c>
      <c r="G219" s="148">
        <v>4.2483832110000002</v>
      </c>
      <c r="H219" s="149">
        <v>3.173480064</v>
      </c>
    </row>
    <row r="220" spans="2:8" x14ac:dyDescent="0.25">
      <c r="B220" s="134" t="s">
        <v>50</v>
      </c>
      <c r="C220" s="135" t="s">
        <v>875</v>
      </c>
      <c r="D220" s="135" t="s">
        <v>413</v>
      </c>
      <c r="E220" s="135" t="s">
        <v>49</v>
      </c>
      <c r="F220" s="136">
        <v>6.06</v>
      </c>
      <c r="G220" s="148">
        <v>7.0514270119999996</v>
      </c>
      <c r="H220" s="149">
        <v>5.2673138240000004</v>
      </c>
    </row>
    <row r="221" spans="2:8" x14ac:dyDescent="0.25">
      <c r="B221" s="134" t="s">
        <v>50</v>
      </c>
      <c r="C221" s="135" t="s">
        <v>875</v>
      </c>
      <c r="D221" s="135" t="s">
        <v>912</v>
      </c>
      <c r="E221" s="135" t="s">
        <v>51</v>
      </c>
      <c r="F221" s="136">
        <v>6.06</v>
      </c>
      <c r="G221" s="148">
        <v>5.2606211269999994</v>
      </c>
      <c r="H221" s="149">
        <v>3.9296065679999996</v>
      </c>
    </row>
    <row r="222" spans="2:8" x14ac:dyDescent="0.25">
      <c r="B222" s="134" t="s">
        <v>50</v>
      </c>
      <c r="C222" s="135" t="s">
        <v>875</v>
      </c>
      <c r="D222" s="135" t="s">
        <v>888</v>
      </c>
      <c r="E222" s="135" t="s">
        <v>52</v>
      </c>
      <c r="F222" s="136">
        <v>6.06</v>
      </c>
      <c r="G222" s="148">
        <v>4.6487055129999995</v>
      </c>
      <c r="H222" s="149">
        <v>3.4725152800000001</v>
      </c>
    </row>
    <row r="223" spans="2:8" x14ac:dyDescent="0.25">
      <c r="B223" s="134" t="s">
        <v>50</v>
      </c>
      <c r="C223" s="135" t="s">
        <v>875</v>
      </c>
      <c r="D223" s="135" t="s">
        <v>919</v>
      </c>
      <c r="E223" s="135" t="s">
        <v>49</v>
      </c>
      <c r="F223" s="136">
        <v>6.06</v>
      </c>
      <c r="G223" s="148">
        <v>6.5990083349999997</v>
      </c>
      <c r="H223" s="149">
        <v>4.9293637759999998</v>
      </c>
    </row>
    <row r="224" spans="2:8" x14ac:dyDescent="0.25">
      <c r="B224" s="134" t="s">
        <v>50</v>
      </c>
      <c r="C224" s="135" t="s">
        <v>875</v>
      </c>
      <c r="D224" s="135" t="s">
        <v>887</v>
      </c>
      <c r="E224" s="135" t="s">
        <v>52</v>
      </c>
      <c r="F224" s="136">
        <v>6.06</v>
      </c>
      <c r="G224" s="148">
        <v>6.5829101729999993</v>
      </c>
      <c r="H224" s="149">
        <v>4.9173373839999996</v>
      </c>
    </row>
    <row r="225" spans="2:8" x14ac:dyDescent="0.25">
      <c r="B225" s="134" t="s">
        <v>50</v>
      </c>
      <c r="C225" s="135" t="s">
        <v>875</v>
      </c>
      <c r="D225" s="135" t="s">
        <v>886</v>
      </c>
      <c r="E225" s="135" t="s">
        <v>52</v>
      </c>
      <c r="F225" s="136">
        <v>6.06</v>
      </c>
      <c r="G225" s="148">
        <v>3.8585209439999999</v>
      </c>
      <c r="H225" s="149">
        <v>2.882258904</v>
      </c>
    </row>
    <row r="226" spans="2:8" x14ac:dyDescent="0.25">
      <c r="B226" s="134" t="s">
        <v>50</v>
      </c>
      <c r="C226" s="135" t="s">
        <v>875</v>
      </c>
      <c r="D226" s="135" t="s">
        <v>885</v>
      </c>
      <c r="E226" s="135" t="s">
        <v>52</v>
      </c>
      <c r="F226" s="136">
        <v>6.06</v>
      </c>
      <c r="G226" s="148">
        <v>5.2524110439999996</v>
      </c>
      <c r="H226" s="149">
        <v>3.923475008</v>
      </c>
    </row>
    <row r="227" spans="2:8" x14ac:dyDescent="0.25">
      <c r="B227" s="134" t="s">
        <v>50</v>
      </c>
      <c r="C227" s="135" t="s">
        <v>875</v>
      </c>
      <c r="D227" s="135" t="s">
        <v>884</v>
      </c>
      <c r="E227" s="135" t="s">
        <v>52</v>
      </c>
      <c r="F227" s="136">
        <v>6.06</v>
      </c>
      <c r="G227" s="148">
        <v>5.4026310049999999</v>
      </c>
      <c r="H227" s="149">
        <v>4.0356871280000002</v>
      </c>
    </row>
    <row r="228" spans="2:8" x14ac:dyDescent="0.25">
      <c r="B228" s="134" t="s">
        <v>50</v>
      </c>
      <c r="C228" s="135" t="s">
        <v>875</v>
      </c>
      <c r="D228" s="135" t="s">
        <v>911</v>
      </c>
      <c r="E228" s="135" t="s">
        <v>51</v>
      </c>
      <c r="F228" s="136">
        <v>6.06</v>
      </c>
      <c r="G228" s="148">
        <v>4.0535595819999992</v>
      </c>
      <c r="H228" s="149">
        <v>3.027950256</v>
      </c>
    </row>
    <row r="229" spans="2:8" x14ac:dyDescent="0.25">
      <c r="B229" s="137" t="s">
        <v>50</v>
      </c>
      <c r="C229" s="138" t="s">
        <v>875</v>
      </c>
      <c r="D229" s="138" t="s">
        <v>883</v>
      </c>
      <c r="E229" s="138" t="s">
        <v>52</v>
      </c>
      <c r="F229" s="136">
        <v>6.06</v>
      </c>
      <c r="G229" s="148">
        <v>7.0853586929999999</v>
      </c>
      <c r="H229" s="149">
        <v>5.2926599759999995</v>
      </c>
    </row>
    <row r="230" spans="2:8" x14ac:dyDescent="0.25">
      <c r="B230" s="137" t="s">
        <v>50</v>
      </c>
      <c r="C230" s="138" t="s">
        <v>875</v>
      </c>
      <c r="D230" s="138" t="s">
        <v>882</v>
      </c>
      <c r="E230" s="138" t="s">
        <v>52</v>
      </c>
      <c r="F230" s="136">
        <v>6.06</v>
      </c>
      <c r="G230" s="148">
        <v>8.0359165389999987</v>
      </c>
      <c r="H230" s="149">
        <v>6.0027129119999998</v>
      </c>
    </row>
    <row r="231" spans="2:8" x14ac:dyDescent="0.25">
      <c r="B231" s="137" t="s">
        <v>50</v>
      </c>
      <c r="C231" s="138" t="s">
        <v>875</v>
      </c>
      <c r="D231" s="138" t="s">
        <v>1259</v>
      </c>
      <c r="E231" s="138" t="s">
        <v>49</v>
      </c>
      <c r="F231" s="136">
        <v>6.06</v>
      </c>
      <c r="G231" s="148">
        <v>7.2872460299999995</v>
      </c>
      <c r="H231" s="149">
        <v>5.4434668880000006</v>
      </c>
    </row>
    <row r="232" spans="2:8" x14ac:dyDescent="0.25">
      <c r="B232" s="137" t="s">
        <v>50</v>
      </c>
      <c r="C232" s="138" t="s">
        <v>875</v>
      </c>
      <c r="D232" s="138" t="s">
        <v>881</v>
      </c>
      <c r="E232" s="138" t="s">
        <v>52</v>
      </c>
      <c r="F232" s="136">
        <v>6.06</v>
      </c>
      <c r="G232" s="148">
        <v>4.1729843439999996</v>
      </c>
      <c r="H232" s="149">
        <v>3.117158104</v>
      </c>
    </row>
    <row r="233" spans="2:8" x14ac:dyDescent="0.25">
      <c r="B233" s="134" t="s">
        <v>50</v>
      </c>
      <c r="C233" s="135" t="s">
        <v>875</v>
      </c>
      <c r="D233" s="135" t="s">
        <v>880</v>
      </c>
      <c r="E233" s="135" t="s">
        <v>52</v>
      </c>
      <c r="F233" s="136">
        <v>6.06</v>
      </c>
      <c r="G233" s="148">
        <v>6.8847165739999987</v>
      </c>
      <c r="H233" s="149">
        <v>5.142782704</v>
      </c>
    </row>
    <row r="234" spans="2:8" x14ac:dyDescent="0.25">
      <c r="B234" s="134" t="s">
        <v>50</v>
      </c>
      <c r="C234" s="135" t="s">
        <v>875</v>
      </c>
      <c r="D234" s="135" t="s">
        <v>1265</v>
      </c>
      <c r="E234" s="135" t="s">
        <v>53</v>
      </c>
      <c r="F234" s="136">
        <v>6.06</v>
      </c>
      <c r="G234" s="148">
        <v>11.059105099999998</v>
      </c>
      <c r="H234" s="149">
        <v>8.2609903360000008</v>
      </c>
    </row>
    <row r="235" spans="2:8" x14ac:dyDescent="0.25">
      <c r="B235" s="134" t="s">
        <v>50</v>
      </c>
      <c r="C235" s="135" t="s">
        <v>875</v>
      </c>
      <c r="D235" s="135" t="s">
        <v>1263</v>
      </c>
      <c r="E235" s="135" t="s">
        <v>53</v>
      </c>
      <c r="F235" s="136">
        <v>6.06</v>
      </c>
      <c r="G235" s="148">
        <v>6.5443287949999993</v>
      </c>
      <c r="H235" s="149">
        <v>4.8885185440000001</v>
      </c>
    </row>
    <row r="236" spans="2:8" x14ac:dyDescent="0.25">
      <c r="B236" s="134" t="s">
        <v>50</v>
      </c>
      <c r="C236" s="135" t="s">
        <v>875</v>
      </c>
      <c r="D236" s="135" t="s">
        <v>1264</v>
      </c>
      <c r="E236" s="135" t="s">
        <v>53</v>
      </c>
      <c r="F236" s="136">
        <v>6.06</v>
      </c>
      <c r="G236" s="148">
        <v>5.4668147579999991</v>
      </c>
      <c r="H236" s="149">
        <v>4.0836311519999997</v>
      </c>
    </row>
    <row r="237" spans="2:8" x14ac:dyDescent="0.25">
      <c r="B237" s="134" t="s">
        <v>50</v>
      </c>
      <c r="C237" s="135" t="s">
        <v>875</v>
      </c>
      <c r="D237" s="135" t="s">
        <v>879</v>
      </c>
      <c r="E237" s="135" t="s">
        <v>52</v>
      </c>
      <c r="F237" s="136">
        <v>6.06</v>
      </c>
      <c r="G237" s="148">
        <v>5.2954067299999998</v>
      </c>
      <c r="H237" s="149">
        <v>3.9555917840000001</v>
      </c>
    </row>
    <row r="238" spans="2:8" x14ac:dyDescent="0.25">
      <c r="B238" s="134" t="s">
        <v>50</v>
      </c>
      <c r="C238" s="135" t="s">
        <v>875</v>
      </c>
      <c r="D238" s="135" t="s">
        <v>878</v>
      </c>
      <c r="E238" s="135" t="s">
        <v>52</v>
      </c>
      <c r="F238" s="136">
        <v>6.06</v>
      </c>
      <c r="G238" s="148">
        <v>4.0201873319999999</v>
      </c>
      <c r="H238" s="149">
        <v>3.0030216799999998</v>
      </c>
    </row>
    <row r="239" spans="2:8" x14ac:dyDescent="0.25">
      <c r="B239" s="134" t="s">
        <v>50</v>
      </c>
      <c r="C239" s="135" t="s">
        <v>875</v>
      </c>
      <c r="D239" s="135" t="s">
        <v>918</v>
      </c>
      <c r="E239" s="135" t="s">
        <v>49</v>
      </c>
      <c r="F239" s="136">
        <v>6.06</v>
      </c>
      <c r="G239" s="148">
        <v>7.4213331829999989</v>
      </c>
      <c r="H239" s="149">
        <v>5.5436282319999997</v>
      </c>
    </row>
    <row r="240" spans="2:8" x14ac:dyDescent="0.25">
      <c r="B240" s="134" t="s">
        <v>50</v>
      </c>
      <c r="C240" s="135" t="s">
        <v>875</v>
      </c>
      <c r="D240" s="135" t="s">
        <v>877</v>
      </c>
      <c r="E240" s="135" t="s">
        <v>52</v>
      </c>
      <c r="F240" s="136">
        <v>6.06</v>
      </c>
      <c r="G240" s="148">
        <v>7.6543540269999992</v>
      </c>
      <c r="H240" s="149">
        <v>5.7176913840000001</v>
      </c>
    </row>
    <row r="241" spans="2:8" x14ac:dyDescent="0.25">
      <c r="B241" s="134" t="s">
        <v>50</v>
      </c>
      <c r="C241" s="135" t="s">
        <v>875</v>
      </c>
      <c r="D241" s="135" t="s">
        <v>917</v>
      </c>
      <c r="E241" s="135" t="s">
        <v>49</v>
      </c>
      <c r="F241" s="136">
        <v>6.06</v>
      </c>
      <c r="G241" s="148">
        <v>7.2944962149999988</v>
      </c>
      <c r="H241" s="149">
        <v>5.4488821679999999</v>
      </c>
    </row>
    <row r="242" spans="2:8" x14ac:dyDescent="0.25">
      <c r="B242" s="134" t="s">
        <v>50</v>
      </c>
      <c r="C242" s="135" t="s">
        <v>875</v>
      </c>
      <c r="D242" s="135" t="s">
        <v>916</v>
      </c>
      <c r="E242" s="135" t="s">
        <v>49</v>
      </c>
      <c r="F242" s="136">
        <v>6.06</v>
      </c>
      <c r="G242" s="148">
        <v>7.2932673009999993</v>
      </c>
      <c r="H242" s="149">
        <v>5.4479647199999999</v>
      </c>
    </row>
    <row r="243" spans="2:8" x14ac:dyDescent="0.25">
      <c r="B243" s="134" t="s">
        <v>50</v>
      </c>
      <c r="C243" s="135" t="s">
        <v>875</v>
      </c>
      <c r="D243" s="135" t="s">
        <v>876</v>
      </c>
      <c r="E243" s="135" t="s">
        <v>52</v>
      </c>
      <c r="F243" s="136">
        <v>6.06</v>
      </c>
      <c r="G243" s="148">
        <v>4.350871173999999</v>
      </c>
      <c r="H243" s="149">
        <v>3.2500376960000001</v>
      </c>
    </row>
    <row r="244" spans="2:8" x14ac:dyDescent="0.25">
      <c r="B244" s="134" t="s">
        <v>50</v>
      </c>
      <c r="C244" s="135" t="s">
        <v>875</v>
      </c>
      <c r="D244" s="135" t="s">
        <v>1260</v>
      </c>
      <c r="E244" s="135" t="s">
        <v>49</v>
      </c>
      <c r="F244" s="136">
        <v>6.06</v>
      </c>
      <c r="G244" s="148">
        <v>4.9003496009999994</v>
      </c>
      <c r="H244" s="149">
        <v>3.6604895040000001</v>
      </c>
    </row>
    <row r="245" spans="2:8" x14ac:dyDescent="0.25">
      <c r="B245" s="134" t="s">
        <v>50</v>
      </c>
      <c r="C245" s="135" t="s">
        <v>875</v>
      </c>
      <c r="D245" s="135" t="s">
        <v>874</v>
      </c>
      <c r="E245" s="135" t="s">
        <v>52</v>
      </c>
      <c r="F245" s="136">
        <v>6.06</v>
      </c>
      <c r="G245" s="148">
        <v>6.2760413799999997</v>
      </c>
      <c r="H245" s="149">
        <v>4.6881115280000003</v>
      </c>
    </row>
    <row r="246" spans="2:8" x14ac:dyDescent="0.25">
      <c r="B246" s="134" t="s">
        <v>50</v>
      </c>
      <c r="C246" s="135" t="s">
        <v>869</v>
      </c>
      <c r="D246" s="135" t="s">
        <v>1126</v>
      </c>
      <c r="E246" s="135" t="s">
        <v>52</v>
      </c>
      <c r="F246" s="136">
        <v>6.06</v>
      </c>
      <c r="G246" s="148">
        <v>3.9537199999999997</v>
      </c>
      <c r="H246" s="149">
        <v>2.9464000000000001</v>
      </c>
    </row>
    <row r="247" spans="2:8" x14ac:dyDescent="0.25">
      <c r="B247" s="134" t="s">
        <v>50</v>
      </c>
      <c r="C247" s="135" t="s">
        <v>869</v>
      </c>
      <c r="D247" s="135" t="s">
        <v>1122</v>
      </c>
      <c r="E247" s="135" t="s">
        <v>52</v>
      </c>
      <c r="F247" s="136">
        <v>6.06</v>
      </c>
      <c r="G247" s="148">
        <v>4.0148599999999997</v>
      </c>
      <c r="H247" s="149">
        <v>2.9972000000000003</v>
      </c>
    </row>
    <row r="248" spans="2:8" x14ac:dyDescent="0.25">
      <c r="B248" s="134" t="s">
        <v>50</v>
      </c>
      <c r="C248" s="135" t="s">
        <v>869</v>
      </c>
      <c r="D248" s="135" t="s">
        <v>1125</v>
      </c>
      <c r="E248" s="135" t="s">
        <v>52</v>
      </c>
      <c r="F248" s="136">
        <v>6.06</v>
      </c>
      <c r="G248" s="148">
        <v>3.7295399999999996</v>
      </c>
      <c r="H248" s="149">
        <v>2.7838400000000001</v>
      </c>
    </row>
    <row r="249" spans="2:8" x14ac:dyDescent="0.25">
      <c r="B249" s="134" t="s">
        <v>50</v>
      </c>
      <c r="C249" s="135" t="s">
        <v>869</v>
      </c>
      <c r="D249" s="135" t="s">
        <v>1124</v>
      </c>
      <c r="E249" s="135" t="s">
        <v>52</v>
      </c>
      <c r="F249" s="136">
        <v>6.06</v>
      </c>
      <c r="G249" s="148">
        <v>3.8518199999999996</v>
      </c>
      <c r="H249" s="149">
        <v>2.8752800000000001</v>
      </c>
    </row>
    <row r="250" spans="2:8" x14ac:dyDescent="0.25">
      <c r="B250" s="134" t="s">
        <v>50</v>
      </c>
      <c r="C250" s="135" t="s">
        <v>869</v>
      </c>
      <c r="D250" s="135" t="s">
        <v>1123</v>
      </c>
      <c r="E250" s="135" t="s">
        <v>52</v>
      </c>
      <c r="F250" s="136">
        <v>6.06</v>
      </c>
      <c r="G250" s="148">
        <v>3.9842899999999997</v>
      </c>
      <c r="H250" s="149">
        <v>2.9768800000000004</v>
      </c>
    </row>
    <row r="251" spans="2:8" x14ac:dyDescent="0.25">
      <c r="B251" s="134" t="s">
        <v>50</v>
      </c>
      <c r="C251" s="135" t="s">
        <v>869</v>
      </c>
      <c r="D251" s="135" t="s">
        <v>873</v>
      </c>
      <c r="E251" s="135" t="s">
        <v>49</v>
      </c>
      <c r="F251" s="136">
        <v>6.06</v>
      </c>
      <c r="G251" s="148">
        <v>3.9333399999999994</v>
      </c>
      <c r="H251" s="149">
        <v>2.9362400000000002</v>
      </c>
    </row>
    <row r="252" spans="2:8" x14ac:dyDescent="0.25">
      <c r="B252" s="134" t="s">
        <v>50</v>
      </c>
      <c r="C252" s="135" t="s">
        <v>869</v>
      </c>
      <c r="D252" s="135" t="s">
        <v>872</v>
      </c>
      <c r="E252" s="135" t="s">
        <v>49</v>
      </c>
      <c r="F252" s="136">
        <v>6.06</v>
      </c>
      <c r="G252" s="148">
        <v>3.8925799999999993</v>
      </c>
      <c r="H252" s="149">
        <v>2.9057599999999999</v>
      </c>
    </row>
    <row r="253" spans="2:8" x14ac:dyDescent="0.25">
      <c r="B253" s="134" t="s">
        <v>50</v>
      </c>
      <c r="C253" s="135" t="s">
        <v>869</v>
      </c>
      <c r="D253" s="135" t="s">
        <v>871</v>
      </c>
      <c r="E253" s="135" t="s">
        <v>49</v>
      </c>
      <c r="F253" s="136">
        <v>6.06</v>
      </c>
      <c r="G253" s="148">
        <v>3.8008699999999997</v>
      </c>
      <c r="H253" s="149">
        <v>2.8346400000000003</v>
      </c>
    </row>
    <row r="254" spans="2:8" x14ac:dyDescent="0.25">
      <c r="B254" s="134" t="s">
        <v>50</v>
      </c>
      <c r="C254" s="135" t="s">
        <v>869</v>
      </c>
      <c r="D254" s="135" t="s">
        <v>870</v>
      </c>
      <c r="E254" s="135" t="s">
        <v>49</v>
      </c>
      <c r="F254" s="136">
        <v>6.06</v>
      </c>
      <c r="G254" s="148">
        <v>4.1880899999999999</v>
      </c>
      <c r="H254" s="149">
        <v>3.1292800000000001</v>
      </c>
    </row>
    <row r="255" spans="2:8" x14ac:dyDescent="0.25">
      <c r="B255" s="134" t="s">
        <v>50</v>
      </c>
      <c r="C255" s="135" t="s">
        <v>869</v>
      </c>
      <c r="D255" s="135" t="s">
        <v>1370</v>
      </c>
      <c r="E255" s="135" t="s">
        <v>49</v>
      </c>
      <c r="F255" s="136">
        <v>6.06</v>
      </c>
      <c r="G255" s="148">
        <v>3.9333399999999994</v>
      </c>
      <c r="H255" s="149">
        <v>2.9362400000000002</v>
      </c>
    </row>
    <row r="256" spans="2:8" x14ac:dyDescent="0.25">
      <c r="B256" s="134" t="s">
        <v>50</v>
      </c>
      <c r="C256" s="135" t="s">
        <v>869</v>
      </c>
      <c r="D256" s="135" t="s">
        <v>1120</v>
      </c>
      <c r="E256" s="135" t="s">
        <v>53</v>
      </c>
      <c r="F256" s="136">
        <v>6.06</v>
      </c>
      <c r="G256" s="148">
        <v>9.0656068679999997</v>
      </c>
      <c r="H256" s="149">
        <v>6.0129318400000002</v>
      </c>
    </row>
    <row r="257" spans="2:8" x14ac:dyDescent="0.25">
      <c r="B257" s="134" t="s">
        <v>50</v>
      </c>
      <c r="C257" s="135" t="s">
        <v>869</v>
      </c>
      <c r="D257" s="135" t="s">
        <v>1121</v>
      </c>
      <c r="E257" s="135" t="s">
        <v>51</v>
      </c>
      <c r="F257" s="136">
        <v>6.06</v>
      </c>
      <c r="G257" s="148">
        <v>4.096379999999999</v>
      </c>
      <c r="H257" s="149">
        <v>3.0631414480000001</v>
      </c>
    </row>
    <row r="258" spans="2:8" x14ac:dyDescent="0.25">
      <c r="B258" s="134" t="s">
        <v>50</v>
      </c>
      <c r="C258" s="135" t="s">
        <v>853</v>
      </c>
      <c r="D258" s="135" t="s">
        <v>1267</v>
      </c>
      <c r="E258" s="135" t="s">
        <v>52</v>
      </c>
      <c r="F258" s="136">
        <v>6.06</v>
      </c>
      <c r="G258" s="148">
        <v>4.5854999999999997</v>
      </c>
      <c r="H258" s="149">
        <v>3.4239200000000003</v>
      </c>
    </row>
    <row r="259" spans="2:8" x14ac:dyDescent="0.25">
      <c r="B259" s="134" t="s">
        <v>50</v>
      </c>
      <c r="C259" s="135" t="s">
        <v>853</v>
      </c>
      <c r="D259" s="135" t="s">
        <v>1291</v>
      </c>
      <c r="E259" s="135" t="s">
        <v>52</v>
      </c>
      <c r="F259" s="136">
        <v>6.06</v>
      </c>
      <c r="G259" s="148">
        <v>4.3715099999999998</v>
      </c>
      <c r="H259" s="149">
        <v>3.2715200000000002</v>
      </c>
    </row>
    <row r="260" spans="2:8" x14ac:dyDescent="0.25">
      <c r="B260" s="134" t="s">
        <v>50</v>
      </c>
      <c r="C260" s="135" t="s">
        <v>853</v>
      </c>
      <c r="D260" s="135" t="s">
        <v>868</v>
      </c>
      <c r="E260" s="135" t="s">
        <v>49</v>
      </c>
      <c r="F260" s="136">
        <v>6.06</v>
      </c>
      <c r="G260" s="148">
        <v>4.0556199999999993</v>
      </c>
      <c r="H260" s="149">
        <v>3.0276800000000001</v>
      </c>
    </row>
    <row r="261" spans="2:8" x14ac:dyDescent="0.25">
      <c r="B261" s="134" t="s">
        <v>50</v>
      </c>
      <c r="C261" s="135" t="s">
        <v>853</v>
      </c>
      <c r="D261" s="135" t="s">
        <v>1332</v>
      </c>
      <c r="E261" s="135" t="s">
        <v>49</v>
      </c>
      <c r="F261" s="136">
        <v>6.06</v>
      </c>
      <c r="G261" s="148">
        <v>4.2084699999999993</v>
      </c>
      <c r="H261" s="149">
        <v>3.13944</v>
      </c>
    </row>
    <row r="262" spans="2:8" x14ac:dyDescent="0.25">
      <c r="B262" s="134" t="s">
        <v>50</v>
      </c>
      <c r="C262" s="135" t="s">
        <v>853</v>
      </c>
      <c r="D262" s="135" t="s">
        <v>1304</v>
      </c>
      <c r="E262" s="135" t="s">
        <v>52</v>
      </c>
      <c r="F262" s="136">
        <v>6.06</v>
      </c>
      <c r="G262" s="148">
        <v>4.6058799999999991</v>
      </c>
      <c r="H262" s="149">
        <v>3.4442400000000002</v>
      </c>
    </row>
    <row r="263" spans="2:8" x14ac:dyDescent="0.25">
      <c r="B263" s="134" t="s">
        <v>50</v>
      </c>
      <c r="C263" s="135" t="s">
        <v>853</v>
      </c>
      <c r="D263" s="135" t="s">
        <v>1266</v>
      </c>
      <c r="E263" s="135" t="s">
        <v>52</v>
      </c>
      <c r="F263" s="136">
        <v>6.06</v>
      </c>
      <c r="G263" s="148">
        <v>7.9685799999999993</v>
      </c>
      <c r="H263" s="149">
        <v>5.9537600000000008</v>
      </c>
    </row>
    <row r="264" spans="2:8" x14ac:dyDescent="0.25">
      <c r="B264" s="134" t="s">
        <v>50</v>
      </c>
      <c r="C264" s="135" t="s">
        <v>853</v>
      </c>
      <c r="D264" s="135" t="s">
        <v>856</v>
      </c>
      <c r="E264" s="135" t="s">
        <v>52</v>
      </c>
      <c r="F264" s="136">
        <v>6.06</v>
      </c>
      <c r="G264" s="148">
        <v>5.0848100000000001</v>
      </c>
      <c r="H264" s="149">
        <v>3.7998400000000001</v>
      </c>
    </row>
    <row r="265" spans="2:8" x14ac:dyDescent="0.25">
      <c r="B265" s="134" t="s">
        <v>50</v>
      </c>
      <c r="C265" s="135" t="s">
        <v>853</v>
      </c>
      <c r="D265" s="135" t="s">
        <v>1333</v>
      </c>
      <c r="E265" s="135" t="s">
        <v>52</v>
      </c>
      <c r="F265" s="136">
        <v>6.06</v>
      </c>
      <c r="G265" s="148">
        <v>5.6656399999999989</v>
      </c>
      <c r="H265" s="149">
        <v>4.23672</v>
      </c>
    </row>
    <row r="266" spans="2:8" x14ac:dyDescent="0.25">
      <c r="B266" s="134" t="s">
        <v>50</v>
      </c>
      <c r="C266" s="135" t="s">
        <v>853</v>
      </c>
      <c r="D266" s="135" t="s">
        <v>1292</v>
      </c>
      <c r="E266" s="135" t="s">
        <v>52</v>
      </c>
      <c r="F266" s="136">
        <v>6.06</v>
      </c>
      <c r="G266" s="148">
        <v>4.1880899999999999</v>
      </c>
      <c r="H266" s="149">
        <v>3.1292800000000001</v>
      </c>
    </row>
    <row r="267" spans="2:8" x14ac:dyDescent="0.25">
      <c r="B267" s="134" t="s">
        <v>50</v>
      </c>
      <c r="C267" s="135" t="s">
        <v>853</v>
      </c>
      <c r="D267" s="135" t="s">
        <v>1309</v>
      </c>
      <c r="E267" s="135" t="s">
        <v>52</v>
      </c>
      <c r="F267" s="136">
        <v>6.06</v>
      </c>
      <c r="G267" s="148">
        <v>4.1371399999999996</v>
      </c>
      <c r="H267" s="149">
        <v>3.0886400000000003</v>
      </c>
    </row>
    <row r="268" spans="2:8" x14ac:dyDescent="0.25">
      <c r="B268" s="134" t="s">
        <v>50</v>
      </c>
      <c r="C268" s="135" t="s">
        <v>853</v>
      </c>
      <c r="D268" s="135" t="s">
        <v>1305</v>
      </c>
      <c r="E268" s="135" t="s">
        <v>52</v>
      </c>
      <c r="F268" s="136">
        <v>6.06</v>
      </c>
      <c r="G268" s="148">
        <v>4.8402499999999993</v>
      </c>
      <c r="H268" s="149">
        <v>3.6169600000000002</v>
      </c>
    </row>
    <row r="269" spans="2:8" x14ac:dyDescent="0.25">
      <c r="B269" s="134" t="s">
        <v>50</v>
      </c>
      <c r="C269" s="135" t="s">
        <v>853</v>
      </c>
      <c r="D269" s="135" t="s">
        <v>1283</v>
      </c>
      <c r="E269" s="135" t="s">
        <v>52</v>
      </c>
      <c r="F269" s="136">
        <v>6.06</v>
      </c>
      <c r="G269" s="148">
        <v>6.0936199999999996</v>
      </c>
      <c r="H269" s="149">
        <v>4.5516800000000002</v>
      </c>
    </row>
    <row r="270" spans="2:8" x14ac:dyDescent="0.25">
      <c r="B270" s="134" t="s">
        <v>50</v>
      </c>
      <c r="C270" s="135" t="s">
        <v>853</v>
      </c>
      <c r="D270" s="135" t="s">
        <v>1306</v>
      </c>
      <c r="E270" s="135" t="s">
        <v>52</v>
      </c>
      <c r="F270" s="136">
        <v>6.06</v>
      </c>
      <c r="G270" s="148">
        <v>5.1968999999999994</v>
      </c>
      <c r="H270" s="149">
        <v>3.8811199999999997</v>
      </c>
    </row>
    <row r="271" spans="2:8" x14ac:dyDescent="0.25">
      <c r="B271" s="134" t="s">
        <v>50</v>
      </c>
      <c r="C271" s="135" t="s">
        <v>853</v>
      </c>
      <c r="D271" s="135" t="s">
        <v>1328</v>
      </c>
      <c r="E271" s="135" t="s">
        <v>52</v>
      </c>
      <c r="F271" s="136">
        <v>6.06</v>
      </c>
      <c r="G271" s="148">
        <v>3.9740999999999995</v>
      </c>
      <c r="H271" s="149">
        <v>2.96672</v>
      </c>
    </row>
    <row r="272" spans="2:8" x14ac:dyDescent="0.25">
      <c r="B272" s="134" t="s">
        <v>50</v>
      </c>
      <c r="C272" s="135" t="s">
        <v>853</v>
      </c>
      <c r="D272" s="135" t="s">
        <v>1310</v>
      </c>
      <c r="E272" s="135" t="s">
        <v>52</v>
      </c>
      <c r="F272" s="136">
        <v>6.06</v>
      </c>
      <c r="G272" s="148">
        <v>4.1371399999999996</v>
      </c>
      <c r="H272" s="149">
        <v>3.0886400000000003</v>
      </c>
    </row>
    <row r="273" spans="2:8" x14ac:dyDescent="0.25">
      <c r="B273" s="134" t="s">
        <v>50</v>
      </c>
      <c r="C273" s="135" t="s">
        <v>853</v>
      </c>
      <c r="D273" s="135" t="s">
        <v>1298</v>
      </c>
      <c r="E273" s="135" t="s">
        <v>52</v>
      </c>
      <c r="F273" s="136">
        <v>6.06</v>
      </c>
      <c r="G273" s="148">
        <v>4.1982799999999996</v>
      </c>
      <c r="H273" s="149">
        <v>3.1292800000000001</v>
      </c>
    </row>
    <row r="274" spans="2:8" x14ac:dyDescent="0.25">
      <c r="B274" s="134" t="s">
        <v>50</v>
      </c>
      <c r="C274" s="135" t="s">
        <v>853</v>
      </c>
      <c r="D274" s="135" t="s">
        <v>867</v>
      </c>
      <c r="E274" s="135" t="s">
        <v>49</v>
      </c>
      <c r="F274" s="136">
        <v>6.06</v>
      </c>
      <c r="G274" s="148">
        <v>4.0148599999999997</v>
      </c>
      <c r="H274" s="149">
        <v>2.9972000000000003</v>
      </c>
    </row>
    <row r="275" spans="2:8" x14ac:dyDescent="0.25">
      <c r="B275" s="134" t="s">
        <v>50</v>
      </c>
      <c r="C275" s="135" t="s">
        <v>853</v>
      </c>
      <c r="D275" s="135" t="s">
        <v>1282</v>
      </c>
      <c r="E275" s="135" t="s">
        <v>52</v>
      </c>
      <c r="F275" s="136">
        <v>6.06</v>
      </c>
      <c r="G275" s="148">
        <v>3.9129599999999995</v>
      </c>
      <c r="H275" s="149">
        <v>2.9260799999999998</v>
      </c>
    </row>
    <row r="276" spans="2:8" x14ac:dyDescent="0.25">
      <c r="B276" s="134" t="s">
        <v>50</v>
      </c>
      <c r="C276" s="135" t="s">
        <v>853</v>
      </c>
      <c r="D276" s="135" t="s">
        <v>1284</v>
      </c>
      <c r="E276" s="135" t="s">
        <v>52</v>
      </c>
      <c r="F276" s="136">
        <v>6.06</v>
      </c>
      <c r="G276" s="148">
        <v>4.1880899999999999</v>
      </c>
      <c r="H276" s="149">
        <v>3.1292800000000001</v>
      </c>
    </row>
    <row r="277" spans="2:8" x14ac:dyDescent="0.25">
      <c r="B277" s="134" t="s">
        <v>50</v>
      </c>
      <c r="C277" s="135" t="s">
        <v>853</v>
      </c>
      <c r="D277" s="135" t="s">
        <v>1308</v>
      </c>
      <c r="E277" s="135" t="s">
        <v>52</v>
      </c>
      <c r="F277" s="136">
        <v>6.06</v>
      </c>
      <c r="G277" s="148">
        <v>4.3409399999999998</v>
      </c>
      <c r="H277" s="149">
        <v>3.2410399999999999</v>
      </c>
    </row>
    <row r="278" spans="2:8" x14ac:dyDescent="0.25">
      <c r="B278" s="134" t="s">
        <v>50</v>
      </c>
      <c r="C278" s="135" t="s">
        <v>853</v>
      </c>
      <c r="D278" s="135" t="s">
        <v>1322</v>
      </c>
      <c r="E278" s="135" t="s">
        <v>49</v>
      </c>
      <c r="F278" s="136">
        <v>6.06</v>
      </c>
      <c r="G278" s="148">
        <v>5.3089899999999997</v>
      </c>
      <c r="H278" s="149">
        <v>3.9725600000000001</v>
      </c>
    </row>
    <row r="279" spans="2:8" x14ac:dyDescent="0.25">
      <c r="B279" s="134" t="s">
        <v>50</v>
      </c>
      <c r="C279" s="135" t="s">
        <v>853</v>
      </c>
      <c r="D279" s="135" t="s">
        <v>1295</v>
      </c>
      <c r="E279" s="135" t="s">
        <v>52</v>
      </c>
      <c r="F279" s="136">
        <v>6.06</v>
      </c>
      <c r="G279" s="148">
        <v>5.6656399999999989</v>
      </c>
      <c r="H279" s="149">
        <v>4.23672</v>
      </c>
    </row>
    <row r="280" spans="2:8" x14ac:dyDescent="0.25">
      <c r="B280" s="134" t="s">
        <v>50</v>
      </c>
      <c r="C280" s="135" t="s">
        <v>853</v>
      </c>
      <c r="D280" s="135" t="s">
        <v>1286</v>
      </c>
      <c r="E280" s="135" t="s">
        <v>52</v>
      </c>
      <c r="F280" s="136">
        <v>6.06</v>
      </c>
      <c r="G280" s="148">
        <v>5.2172799999999997</v>
      </c>
      <c r="H280" s="149">
        <v>3.90144</v>
      </c>
    </row>
    <row r="281" spans="2:8" x14ac:dyDescent="0.25">
      <c r="B281" s="134" t="s">
        <v>50</v>
      </c>
      <c r="C281" s="135" t="s">
        <v>853</v>
      </c>
      <c r="D281" s="135" t="s">
        <v>1289</v>
      </c>
      <c r="E281" s="135" t="s">
        <v>52</v>
      </c>
      <c r="F281" s="136">
        <v>6.06</v>
      </c>
      <c r="G281" s="148">
        <v>5.0032899999999998</v>
      </c>
      <c r="H281" s="149">
        <v>3.7388800000000004</v>
      </c>
    </row>
    <row r="282" spans="2:8" x14ac:dyDescent="0.25">
      <c r="B282" s="134" t="s">
        <v>50</v>
      </c>
      <c r="C282" s="135" t="s">
        <v>853</v>
      </c>
      <c r="D282" s="135" t="s">
        <v>1302</v>
      </c>
      <c r="E282" s="135" t="s">
        <v>52</v>
      </c>
      <c r="F282" s="136">
        <v>6.06</v>
      </c>
      <c r="G282" s="148">
        <v>4.9115799999999998</v>
      </c>
      <c r="H282" s="149">
        <v>3.6677599999999999</v>
      </c>
    </row>
    <row r="283" spans="2:8" x14ac:dyDescent="0.25">
      <c r="B283" s="134" t="s">
        <v>50</v>
      </c>
      <c r="C283" s="135" t="s">
        <v>853</v>
      </c>
      <c r="D283" s="135" t="s">
        <v>1297</v>
      </c>
      <c r="E283" s="135" t="s">
        <v>52</v>
      </c>
      <c r="F283" s="136">
        <v>6.06</v>
      </c>
      <c r="G283" s="148">
        <v>4.3103699999999998</v>
      </c>
      <c r="H283" s="149">
        <v>3.22072</v>
      </c>
    </row>
    <row r="284" spans="2:8" x14ac:dyDescent="0.25">
      <c r="B284" s="134" t="s">
        <v>50</v>
      </c>
      <c r="C284" s="135" t="s">
        <v>853</v>
      </c>
      <c r="D284" s="135" t="s">
        <v>1268</v>
      </c>
      <c r="E284" s="135" t="s">
        <v>52</v>
      </c>
      <c r="F284" s="136">
        <v>6.06</v>
      </c>
      <c r="G284" s="148">
        <v>6.0630499999999996</v>
      </c>
      <c r="H284" s="149">
        <v>4.5313600000000003</v>
      </c>
    </row>
    <row r="285" spans="2:8" x14ac:dyDescent="0.25">
      <c r="B285" s="134" t="s">
        <v>50</v>
      </c>
      <c r="C285" s="135" t="s">
        <v>853</v>
      </c>
      <c r="D285" s="135" t="s">
        <v>1272</v>
      </c>
      <c r="E285" s="135" t="s">
        <v>52</v>
      </c>
      <c r="F285" s="136">
        <v>6.06</v>
      </c>
      <c r="G285" s="148">
        <v>6.0630499999999996</v>
      </c>
      <c r="H285" s="149">
        <v>4.5313600000000003</v>
      </c>
    </row>
    <row r="286" spans="2:8" x14ac:dyDescent="0.25">
      <c r="B286" s="134" t="s">
        <v>50</v>
      </c>
      <c r="C286" s="135" t="s">
        <v>853</v>
      </c>
      <c r="D286" s="135" t="s">
        <v>855</v>
      </c>
      <c r="E286" s="135" t="s">
        <v>52</v>
      </c>
      <c r="F286" s="136">
        <v>6.06</v>
      </c>
      <c r="G286" s="148">
        <v>5.17652</v>
      </c>
      <c r="H286" s="149">
        <v>3.8709600000000002</v>
      </c>
    </row>
    <row r="287" spans="2:8" x14ac:dyDescent="0.25">
      <c r="B287" s="134" t="s">
        <v>50</v>
      </c>
      <c r="C287" s="135" t="s">
        <v>853</v>
      </c>
      <c r="D287" s="135" t="s">
        <v>1321</v>
      </c>
      <c r="E287" s="135" t="s">
        <v>49</v>
      </c>
      <c r="F287" s="136">
        <v>6.06</v>
      </c>
      <c r="G287" s="148">
        <v>5.0644299999999989</v>
      </c>
      <c r="H287" s="149">
        <v>3.7896800000000002</v>
      </c>
    </row>
    <row r="288" spans="2:8" x14ac:dyDescent="0.25">
      <c r="B288" s="134" t="s">
        <v>50</v>
      </c>
      <c r="C288" s="135" t="s">
        <v>853</v>
      </c>
      <c r="D288" s="135" t="s">
        <v>1296</v>
      </c>
      <c r="E288" s="135" t="s">
        <v>52</v>
      </c>
      <c r="F288" s="136">
        <v>6.06</v>
      </c>
      <c r="G288" s="148">
        <v>5.4414599999999993</v>
      </c>
      <c r="H288" s="149">
        <v>4.0640000000000001</v>
      </c>
    </row>
    <row r="289" spans="2:8" x14ac:dyDescent="0.25">
      <c r="B289" s="134" t="s">
        <v>50</v>
      </c>
      <c r="C289" s="135" t="s">
        <v>853</v>
      </c>
      <c r="D289" s="135" t="s">
        <v>1317</v>
      </c>
      <c r="E289" s="135" t="s">
        <v>49</v>
      </c>
      <c r="F289" s="136">
        <v>6.06</v>
      </c>
      <c r="G289" s="148">
        <v>5.4414599999999993</v>
      </c>
      <c r="H289" s="149">
        <v>4.0640000000000001</v>
      </c>
    </row>
    <row r="290" spans="2:8" x14ac:dyDescent="0.25">
      <c r="B290" s="134" t="s">
        <v>50</v>
      </c>
      <c r="C290" s="135" t="s">
        <v>853</v>
      </c>
      <c r="D290" s="135" t="s">
        <v>1320</v>
      </c>
      <c r="E290" s="135" t="s">
        <v>49</v>
      </c>
      <c r="F290" s="136">
        <v>6.06</v>
      </c>
      <c r="G290" s="148">
        <v>7.0922399999999994</v>
      </c>
      <c r="H290" s="149">
        <v>5.3035199999999998</v>
      </c>
    </row>
    <row r="291" spans="2:8" x14ac:dyDescent="0.25">
      <c r="B291" s="134" t="s">
        <v>50</v>
      </c>
      <c r="C291" s="135" t="s">
        <v>853</v>
      </c>
      <c r="D291" s="135" t="s">
        <v>1329</v>
      </c>
      <c r="E291" s="135" t="s">
        <v>49</v>
      </c>
      <c r="F291" s="136">
        <v>6.06</v>
      </c>
      <c r="G291" s="148">
        <v>4.3715099999999998</v>
      </c>
      <c r="H291" s="149">
        <v>3.2613599999999998</v>
      </c>
    </row>
    <row r="292" spans="2:8" x14ac:dyDescent="0.25">
      <c r="B292" s="134" t="s">
        <v>50</v>
      </c>
      <c r="C292" s="135" t="s">
        <v>853</v>
      </c>
      <c r="D292" s="135" t="s">
        <v>1323</v>
      </c>
      <c r="E292" s="135" t="s">
        <v>49</v>
      </c>
      <c r="F292" s="136">
        <v>6.06</v>
      </c>
      <c r="G292" s="148">
        <v>4.6262599999999994</v>
      </c>
      <c r="H292" s="149">
        <v>3.4544000000000001</v>
      </c>
    </row>
    <row r="293" spans="2:8" x14ac:dyDescent="0.25">
      <c r="B293" s="134" t="s">
        <v>50</v>
      </c>
      <c r="C293" s="135" t="s">
        <v>853</v>
      </c>
      <c r="D293" s="135" t="s">
        <v>1327</v>
      </c>
      <c r="E293" s="135" t="s">
        <v>49</v>
      </c>
      <c r="F293" s="136">
        <v>6.06</v>
      </c>
      <c r="G293" s="148">
        <v>5.6452599999999995</v>
      </c>
      <c r="H293" s="149">
        <v>4.2164000000000001</v>
      </c>
    </row>
    <row r="294" spans="2:8" x14ac:dyDescent="0.25">
      <c r="B294" s="134" t="s">
        <v>50</v>
      </c>
      <c r="C294" s="135" t="s">
        <v>853</v>
      </c>
      <c r="D294" s="135" t="s">
        <v>866</v>
      </c>
      <c r="E294" s="135" t="s">
        <v>49</v>
      </c>
      <c r="F294" s="136">
        <v>6.06</v>
      </c>
      <c r="G294" s="148">
        <v>4.1473300000000002</v>
      </c>
      <c r="H294" s="149">
        <v>3.0987999999999998</v>
      </c>
    </row>
    <row r="295" spans="2:8" x14ac:dyDescent="0.25">
      <c r="B295" s="134" t="s">
        <v>50</v>
      </c>
      <c r="C295" s="135" t="s">
        <v>853</v>
      </c>
      <c r="D295" s="135" t="s">
        <v>1274</v>
      </c>
      <c r="E295" s="135" t="s">
        <v>52</v>
      </c>
      <c r="F295" s="136">
        <v>6.06</v>
      </c>
      <c r="G295" s="148">
        <v>5.9611499999999991</v>
      </c>
      <c r="H295" s="149">
        <v>4.4500799999999998</v>
      </c>
    </row>
    <row r="296" spans="2:8" x14ac:dyDescent="0.25">
      <c r="B296" s="134" t="s">
        <v>50</v>
      </c>
      <c r="C296" s="135" t="s">
        <v>853</v>
      </c>
      <c r="D296" s="135" t="s">
        <v>1279</v>
      </c>
      <c r="E296" s="135" t="s">
        <v>52</v>
      </c>
      <c r="F296" s="136">
        <v>6.06</v>
      </c>
      <c r="G296" s="148">
        <v>5.3803199999999993</v>
      </c>
      <c r="H296" s="149">
        <v>4.0233600000000003</v>
      </c>
    </row>
    <row r="297" spans="2:8" x14ac:dyDescent="0.25">
      <c r="B297" s="134" t="s">
        <v>50</v>
      </c>
      <c r="C297" s="135" t="s">
        <v>853</v>
      </c>
      <c r="D297" s="135" t="s">
        <v>1293</v>
      </c>
      <c r="E297" s="135" t="s">
        <v>52</v>
      </c>
      <c r="F297" s="136">
        <v>6.06</v>
      </c>
      <c r="G297" s="148">
        <v>8.7837799999999984</v>
      </c>
      <c r="H297" s="149">
        <v>3.72872</v>
      </c>
    </row>
    <row r="298" spans="2:8" x14ac:dyDescent="0.25">
      <c r="B298" s="134" t="s">
        <v>50</v>
      </c>
      <c r="C298" s="135" t="s">
        <v>853</v>
      </c>
      <c r="D298" s="135" t="s">
        <v>1290</v>
      </c>
      <c r="E298" s="135" t="s">
        <v>52</v>
      </c>
      <c r="F298" s="136">
        <v>6.06</v>
      </c>
      <c r="G298" s="148">
        <v>4.7383499999999996</v>
      </c>
      <c r="H298" s="149">
        <v>3.5356800000000002</v>
      </c>
    </row>
    <row r="299" spans="2:8" x14ac:dyDescent="0.25">
      <c r="B299" s="134" t="s">
        <v>50</v>
      </c>
      <c r="C299" s="135" t="s">
        <v>853</v>
      </c>
      <c r="D299" s="135" t="s">
        <v>1325</v>
      </c>
      <c r="E299" s="135" t="s">
        <v>49</v>
      </c>
      <c r="F299" s="136">
        <v>6.06</v>
      </c>
      <c r="G299" s="148">
        <v>4.850439999999999</v>
      </c>
      <c r="H299" s="149">
        <v>3.6271199999999997</v>
      </c>
    </row>
    <row r="300" spans="2:8" x14ac:dyDescent="0.25">
      <c r="B300" s="134" t="s">
        <v>50</v>
      </c>
      <c r="C300" s="135" t="s">
        <v>853</v>
      </c>
      <c r="D300" s="135" t="s">
        <v>1326</v>
      </c>
      <c r="E300" s="135" t="s">
        <v>49</v>
      </c>
      <c r="F300" s="136">
        <v>6.06</v>
      </c>
      <c r="G300" s="148">
        <v>4.8606299999999987</v>
      </c>
      <c r="H300" s="149">
        <v>3.6271199999999997</v>
      </c>
    </row>
    <row r="301" spans="2:8" x14ac:dyDescent="0.25">
      <c r="B301" s="134" t="s">
        <v>50</v>
      </c>
      <c r="C301" s="135" t="s">
        <v>853</v>
      </c>
      <c r="D301" s="135" t="s">
        <v>1300</v>
      </c>
      <c r="E301" s="135" t="s">
        <v>52</v>
      </c>
      <c r="F301" s="136">
        <v>6.06</v>
      </c>
      <c r="G301" s="148">
        <v>5.0644299999999989</v>
      </c>
      <c r="H301" s="149">
        <v>3.7795200000000002</v>
      </c>
    </row>
    <row r="302" spans="2:8" x14ac:dyDescent="0.25">
      <c r="B302" s="134" t="s">
        <v>50</v>
      </c>
      <c r="C302" s="135" t="s">
        <v>853</v>
      </c>
      <c r="D302" s="135" t="s">
        <v>1294</v>
      </c>
      <c r="E302" s="135" t="s">
        <v>52</v>
      </c>
      <c r="F302" s="136">
        <v>6.06</v>
      </c>
      <c r="G302" s="148">
        <v>5.7879199999999988</v>
      </c>
      <c r="H302" s="149">
        <v>4.3281599999999996</v>
      </c>
    </row>
    <row r="303" spans="2:8" x14ac:dyDescent="0.25">
      <c r="B303" s="134" t="s">
        <v>50</v>
      </c>
      <c r="C303" s="135" t="s">
        <v>853</v>
      </c>
      <c r="D303" s="135" t="s">
        <v>1334</v>
      </c>
      <c r="E303" s="135" t="s">
        <v>52</v>
      </c>
      <c r="F303" s="136">
        <v>6.06</v>
      </c>
      <c r="G303" s="148">
        <v>5.6656399999999989</v>
      </c>
      <c r="H303" s="149">
        <v>4.23672</v>
      </c>
    </row>
    <row r="304" spans="2:8" x14ac:dyDescent="0.25">
      <c r="B304" s="134" t="s">
        <v>50</v>
      </c>
      <c r="C304" s="135" t="s">
        <v>853</v>
      </c>
      <c r="D304" s="135" t="s">
        <v>1275</v>
      </c>
      <c r="E304" s="135" t="s">
        <v>52</v>
      </c>
      <c r="F304" s="136">
        <v>6.06</v>
      </c>
      <c r="G304" s="148">
        <v>5.9815299999999993</v>
      </c>
      <c r="H304" s="149">
        <v>4.4704000000000006</v>
      </c>
    </row>
    <row r="305" spans="2:8" x14ac:dyDescent="0.25">
      <c r="B305" s="134" t="s">
        <v>50</v>
      </c>
      <c r="C305" s="135" t="s">
        <v>853</v>
      </c>
      <c r="D305" s="135" t="s">
        <v>1318</v>
      </c>
      <c r="E305" s="135" t="s">
        <v>52</v>
      </c>
      <c r="F305" s="136">
        <v>6.06</v>
      </c>
      <c r="G305" s="148">
        <v>4.6058799999999991</v>
      </c>
      <c r="H305" s="149">
        <v>3.4442400000000002</v>
      </c>
    </row>
    <row r="306" spans="2:8" x14ac:dyDescent="0.25">
      <c r="B306" s="134" t="s">
        <v>50</v>
      </c>
      <c r="C306" s="135" t="s">
        <v>853</v>
      </c>
      <c r="D306" s="135" t="s">
        <v>1269</v>
      </c>
      <c r="E306" s="135" t="s">
        <v>52</v>
      </c>
      <c r="F306" s="136">
        <v>6.06</v>
      </c>
      <c r="G306" s="148">
        <v>6.175139999999999</v>
      </c>
      <c r="H306" s="149">
        <v>4.6126399999999999</v>
      </c>
    </row>
    <row r="307" spans="2:8" x14ac:dyDescent="0.25">
      <c r="B307" s="134" t="s">
        <v>50</v>
      </c>
      <c r="C307" s="135" t="s">
        <v>853</v>
      </c>
      <c r="D307" s="135" t="s">
        <v>1273</v>
      </c>
      <c r="E307" s="135" t="s">
        <v>52</v>
      </c>
      <c r="F307" s="136">
        <v>6.06</v>
      </c>
      <c r="G307" s="148">
        <v>5.7981099999999994</v>
      </c>
      <c r="H307" s="149">
        <v>4.3281599999999996</v>
      </c>
    </row>
    <row r="308" spans="2:8" x14ac:dyDescent="0.25">
      <c r="B308" s="134" t="s">
        <v>50</v>
      </c>
      <c r="C308" s="135" t="s">
        <v>853</v>
      </c>
      <c r="D308" s="135" t="s">
        <v>1285</v>
      </c>
      <c r="E308" s="135" t="s">
        <v>52</v>
      </c>
      <c r="F308" s="136">
        <v>6.06</v>
      </c>
      <c r="G308" s="148">
        <v>5.2172799999999997</v>
      </c>
      <c r="H308" s="149">
        <v>3.90144</v>
      </c>
    </row>
    <row r="309" spans="2:8" x14ac:dyDescent="0.25">
      <c r="B309" s="134" t="s">
        <v>50</v>
      </c>
      <c r="C309" s="135" t="s">
        <v>853</v>
      </c>
      <c r="D309" s="135" t="s">
        <v>1288</v>
      </c>
      <c r="E309" s="135" t="s">
        <v>52</v>
      </c>
      <c r="F309" s="136">
        <v>6.06</v>
      </c>
      <c r="G309" s="148">
        <v>5.1255699999999997</v>
      </c>
      <c r="H309" s="149">
        <v>3.8303199999999999</v>
      </c>
    </row>
    <row r="310" spans="2:8" x14ac:dyDescent="0.25">
      <c r="B310" s="134" t="s">
        <v>50</v>
      </c>
      <c r="C310" s="135" t="s">
        <v>853</v>
      </c>
      <c r="D310" s="135" t="s">
        <v>1270</v>
      </c>
      <c r="E310" s="135" t="s">
        <v>52</v>
      </c>
      <c r="F310" s="136">
        <v>6.06</v>
      </c>
      <c r="G310" s="148">
        <v>4.7383499999999996</v>
      </c>
      <c r="H310" s="149">
        <v>3.5356800000000002</v>
      </c>
    </row>
    <row r="311" spans="2:8" x14ac:dyDescent="0.25">
      <c r="B311" s="134" t="s">
        <v>50</v>
      </c>
      <c r="C311" s="135" t="s">
        <v>853</v>
      </c>
      <c r="D311" s="135" t="s">
        <v>1271</v>
      </c>
      <c r="E311" s="135" t="s">
        <v>52</v>
      </c>
      <c r="F311" s="136">
        <v>6.06</v>
      </c>
      <c r="G311" s="148">
        <v>4.9115799999999998</v>
      </c>
      <c r="H311" s="149">
        <v>3.6677599999999999</v>
      </c>
    </row>
    <row r="312" spans="2:8" x14ac:dyDescent="0.25">
      <c r="B312" s="134" t="s">
        <v>50</v>
      </c>
      <c r="C312" s="135" t="s">
        <v>853</v>
      </c>
      <c r="D312" s="135" t="s">
        <v>1276</v>
      </c>
      <c r="E312" s="135" t="s">
        <v>52</v>
      </c>
      <c r="F312" s="136">
        <v>6.06</v>
      </c>
      <c r="G312" s="148">
        <v>5.1459499999999991</v>
      </c>
      <c r="H312" s="149">
        <v>3.8404799999999999</v>
      </c>
    </row>
    <row r="313" spans="2:8" x14ac:dyDescent="0.25">
      <c r="B313" s="134" t="s">
        <v>50</v>
      </c>
      <c r="C313" s="135" t="s">
        <v>853</v>
      </c>
      <c r="D313" s="135" t="s">
        <v>865</v>
      </c>
      <c r="E313" s="135" t="s">
        <v>49</v>
      </c>
      <c r="F313" s="136">
        <v>6.06</v>
      </c>
      <c r="G313" s="148">
        <v>5.2478499999999997</v>
      </c>
      <c r="H313" s="149">
        <v>3.9217599999999999</v>
      </c>
    </row>
    <row r="314" spans="2:8" x14ac:dyDescent="0.25">
      <c r="B314" s="134" t="s">
        <v>50</v>
      </c>
      <c r="C314" s="135" t="s">
        <v>853</v>
      </c>
      <c r="D314" s="135" t="s">
        <v>864</v>
      </c>
      <c r="E314" s="135" t="s">
        <v>49</v>
      </c>
      <c r="F314" s="136">
        <v>6.06</v>
      </c>
      <c r="G314" s="148">
        <v>5.2172799999999997</v>
      </c>
      <c r="H314" s="149">
        <v>3.90144</v>
      </c>
    </row>
    <row r="315" spans="2:8" x14ac:dyDescent="0.25">
      <c r="B315" s="134" t="s">
        <v>50</v>
      </c>
      <c r="C315" s="135" t="s">
        <v>853</v>
      </c>
      <c r="D315" s="135" t="s">
        <v>863</v>
      </c>
      <c r="E315" s="135" t="s">
        <v>49</v>
      </c>
      <c r="F315" s="136">
        <v>6.06</v>
      </c>
      <c r="G315" s="148">
        <v>4.1473300000000002</v>
      </c>
      <c r="H315" s="149">
        <v>3.0987999999999998</v>
      </c>
    </row>
    <row r="316" spans="2:8" x14ac:dyDescent="0.25">
      <c r="B316" s="134" t="s">
        <v>50</v>
      </c>
      <c r="C316" s="135" t="s">
        <v>853</v>
      </c>
      <c r="D316" s="135" t="s">
        <v>1299</v>
      </c>
      <c r="E316" s="135" t="s">
        <v>52</v>
      </c>
      <c r="F316" s="136">
        <v>6.06</v>
      </c>
      <c r="G316" s="148">
        <v>4.57531</v>
      </c>
      <c r="H316" s="149">
        <v>3.4239200000000003</v>
      </c>
    </row>
    <row r="317" spans="2:8" x14ac:dyDescent="0.25">
      <c r="B317" s="134" t="s">
        <v>50</v>
      </c>
      <c r="C317" s="135" t="s">
        <v>853</v>
      </c>
      <c r="D317" s="135" t="s">
        <v>1303</v>
      </c>
      <c r="E317" s="135" t="s">
        <v>52</v>
      </c>
      <c r="F317" s="136">
        <v>6.06</v>
      </c>
      <c r="G317" s="148">
        <v>3.9944799999999994</v>
      </c>
      <c r="H317" s="149">
        <v>2.9870399999999999</v>
      </c>
    </row>
    <row r="318" spans="2:8" x14ac:dyDescent="0.25">
      <c r="B318" s="134" t="s">
        <v>50</v>
      </c>
      <c r="C318" s="135" t="s">
        <v>853</v>
      </c>
      <c r="D318" s="135" t="s">
        <v>1319</v>
      </c>
      <c r="E318" s="135" t="s">
        <v>52</v>
      </c>
      <c r="F318" s="136">
        <v>6.06</v>
      </c>
      <c r="G318" s="148">
        <v>5.7675399999999994</v>
      </c>
      <c r="H318" s="149">
        <v>4.3078400000000006</v>
      </c>
    </row>
    <row r="319" spans="2:8" x14ac:dyDescent="0.25">
      <c r="B319" s="134" t="s">
        <v>50</v>
      </c>
      <c r="C319" s="135" t="s">
        <v>853</v>
      </c>
      <c r="D319" s="135" t="s">
        <v>1277</v>
      </c>
      <c r="E319" s="135" t="s">
        <v>52</v>
      </c>
      <c r="F319" s="136">
        <v>6.06</v>
      </c>
      <c r="G319" s="148">
        <v>5.6962099999999989</v>
      </c>
      <c r="H319" s="149">
        <v>4.2570400000000008</v>
      </c>
    </row>
    <row r="320" spans="2:8" x14ac:dyDescent="0.25">
      <c r="B320" s="134" t="s">
        <v>50</v>
      </c>
      <c r="C320" s="135" t="s">
        <v>853</v>
      </c>
      <c r="D320" s="135" t="s">
        <v>1278</v>
      </c>
      <c r="E320" s="135" t="s">
        <v>52</v>
      </c>
      <c r="F320" s="136">
        <v>6.06</v>
      </c>
      <c r="G320" s="148">
        <v>5.5535499999999995</v>
      </c>
      <c r="H320" s="149">
        <v>4.1452800000000005</v>
      </c>
    </row>
    <row r="321" spans="2:8" x14ac:dyDescent="0.25">
      <c r="B321" s="134" t="s">
        <v>50</v>
      </c>
      <c r="C321" s="135" t="s">
        <v>853</v>
      </c>
      <c r="D321" s="135" t="s">
        <v>861</v>
      </c>
      <c r="E321" s="135" t="s">
        <v>51</v>
      </c>
      <c r="F321" s="136">
        <v>6.06</v>
      </c>
      <c r="G321" s="148">
        <v>4.4836</v>
      </c>
      <c r="H321" s="149">
        <v>3.3426400000000003</v>
      </c>
    </row>
    <row r="322" spans="2:8" x14ac:dyDescent="0.25">
      <c r="B322" s="134" t="s">
        <v>50</v>
      </c>
      <c r="C322" s="135" t="s">
        <v>853</v>
      </c>
      <c r="D322" s="135" t="s">
        <v>860</v>
      </c>
      <c r="E322" s="135" t="s">
        <v>51</v>
      </c>
      <c r="F322" s="136">
        <v>6.06</v>
      </c>
      <c r="G322" s="148">
        <v>4.4836</v>
      </c>
      <c r="H322" s="149">
        <v>3.3426400000000003</v>
      </c>
    </row>
    <row r="323" spans="2:8" x14ac:dyDescent="0.25">
      <c r="B323" s="134" t="s">
        <v>50</v>
      </c>
      <c r="C323" s="135" t="s">
        <v>853</v>
      </c>
      <c r="D323" s="135" t="s">
        <v>859</v>
      </c>
      <c r="E323" s="135" t="s">
        <v>51</v>
      </c>
      <c r="F323" s="136">
        <v>6.06</v>
      </c>
      <c r="G323" s="148">
        <v>4.9625299999999992</v>
      </c>
      <c r="H323" s="149">
        <v>3.7084000000000001</v>
      </c>
    </row>
    <row r="324" spans="2:8" x14ac:dyDescent="0.25">
      <c r="B324" s="134" t="s">
        <v>50</v>
      </c>
      <c r="C324" s="135" t="s">
        <v>853</v>
      </c>
      <c r="D324" s="135" t="s">
        <v>858</v>
      </c>
      <c r="E324" s="135" t="s">
        <v>51</v>
      </c>
      <c r="F324" s="136">
        <v>6.06</v>
      </c>
      <c r="G324" s="148">
        <v>4.0556199999999993</v>
      </c>
      <c r="H324" s="149">
        <v>3.0276800000000001</v>
      </c>
    </row>
    <row r="325" spans="2:8" x14ac:dyDescent="0.25">
      <c r="B325" s="134" t="s">
        <v>50</v>
      </c>
      <c r="C325" s="135" t="s">
        <v>853</v>
      </c>
      <c r="D325" s="135" t="s">
        <v>1312</v>
      </c>
      <c r="E325" s="135" t="s">
        <v>51</v>
      </c>
      <c r="F325" s="136">
        <v>6.06</v>
      </c>
      <c r="G325" s="148">
        <v>4.2084699999999993</v>
      </c>
      <c r="H325" s="149">
        <v>3.13944</v>
      </c>
    </row>
    <row r="326" spans="2:8" x14ac:dyDescent="0.25">
      <c r="B326" s="134" t="s">
        <v>50</v>
      </c>
      <c r="C326" s="135" t="s">
        <v>853</v>
      </c>
      <c r="D326" s="135" t="s">
        <v>857</v>
      </c>
      <c r="E326" s="135" t="s">
        <v>51</v>
      </c>
      <c r="F326" s="136">
        <v>6.06</v>
      </c>
      <c r="G326" s="148">
        <v>4.3613200000000001</v>
      </c>
      <c r="H326" s="149">
        <v>3.2512000000000003</v>
      </c>
    </row>
    <row r="327" spans="2:8" x14ac:dyDescent="0.25">
      <c r="B327" s="134" t="s">
        <v>50</v>
      </c>
      <c r="C327" s="135" t="s">
        <v>853</v>
      </c>
      <c r="D327" s="135" t="s">
        <v>1307</v>
      </c>
      <c r="E327" s="135" t="s">
        <v>52</v>
      </c>
      <c r="F327" s="136">
        <v>6.06</v>
      </c>
      <c r="G327" s="148">
        <v>5.1255699999999997</v>
      </c>
      <c r="H327" s="149">
        <v>3.8303199999999999</v>
      </c>
    </row>
    <row r="328" spans="2:8" x14ac:dyDescent="0.25">
      <c r="B328" s="134" t="s">
        <v>50</v>
      </c>
      <c r="C328" s="135" t="s">
        <v>853</v>
      </c>
      <c r="D328" s="135" t="s">
        <v>1132</v>
      </c>
      <c r="E328" s="135" t="s">
        <v>53</v>
      </c>
      <c r="F328" s="136">
        <v>6.06</v>
      </c>
      <c r="G328" s="148">
        <v>10.638359999999999</v>
      </c>
      <c r="H328" s="149">
        <v>7.0612000000000004</v>
      </c>
    </row>
    <row r="329" spans="2:8" x14ac:dyDescent="0.25">
      <c r="B329" s="134" t="s">
        <v>50</v>
      </c>
      <c r="C329" s="135" t="s">
        <v>853</v>
      </c>
      <c r="D329" s="135" t="s">
        <v>1129</v>
      </c>
      <c r="E329" s="135" t="s">
        <v>53</v>
      </c>
      <c r="F329" s="136">
        <v>6.06</v>
      </c>
      <c r="G329" s="148">
        <v>5.4618399999999996</v>
      </c>
      <c r="H329" s="149">
        <v>4.08432</v>
      </c>
    </row>
    <row r="330" spans="2:8" x14ac:dyDescent="0.25">
      <c r="B330" s="134" t="s">
        <v>50</v>
      </c>
      <c r="C330" s="135" t="s">
        <v>853</v>
      </c>
      <c r="D330" s="135" t="s">
        <v>1131</v>
      </c>
      <c r="E330" s="135" t="s">
        <v>53</v>
      </c>
      <c r="F330" s="136">
        <v>6.06</v>
      </c>
      <c r="G330" s="148">
        <v>4.7485399999999993</v>
      </c>
      <c r="H330" s="149">
        <v>3.5458400000000001</v>
      </c>
    </row>
    <row r="331" spans="2:8" x14ac:dyDescent="0.25">
      <c r="B331" s="134" t="s">
        <v>50</v>
      </c>
      <c r="C331" s="135" t="s">
        <v>853</v>
      </c>
      <c r="D331" s="135" t="s">
        <v>1330</v>
      </c>
      <c r="E331" s="135" t="s">
        <v>52</v>
      </c>
      <c r="F331" s="136">
        <v>6.06</v>
      </c>
      <c r="G331" s="148">
        <v>4.6772099999999996</v>
      </c>
      <c r="H331" s="149">
        <v>3.4950399999999999</v>
      </c>
    </row>
    <row r="332" spans="2:8" x14ac:dyDescent="0.25">
      <c r="B332" s="134" t="s">
        <v>50</v>
      </c>
      <c r="C332" s="135" t="s">
        <v>853</v>
      </c>
      <c r="D332" s="135" t="s">
        <v>1331</v>
      </c>
      <c r="E332" s="135" t="s">
        <v>49</v>
      </c>
      <c r="F332" s="136">
        <v>6.06</v>
      </c>
      <c r="G332" s="148">
        <v>5.8184899999999997</v>
      </c>
      <c r="H332" s="149">
        <v>4.3484800000000003</v>
      </c>
    </row>
    <row r="333" spans="2:8" x14ac:dyDescent="0.25">
      <c r="B333" s="134" t="s">
        <v>50</v>
      </c>
      <c r="C333" s="135" t="s">
        <v>853</v>
      </c>
      <c r="D333" s="135" t="s">
        <v>854</v>
      </c>
      <c r="E333" s="135" t="s">
        <v>52</v>
      </c>
      <c r="F333" s="136">
        <v>6.06</v>
      </c>
      <c r="G333" s="148">
        <v>5.2682299999999991</v>
      </c>
      <c r="H333" s="149">
        <v>3.9420799999999998</v>
      </c>
    </row>
    <row r="334" spans="2:8" x14ac:dyDescent="0.25">
      <c r="B334" s="134" t="s">
        <v>50</v>
      </c>
      <c r="C334" s="135" t="s">
        <v>853</v>
      </c>
      <c r="D334" s="135" t="s">
        <v>1324</v>
      </c>
      <c r="E334" s="135" t="s">
        <v>49</v>
      </c>
      <c r="F334" s="136">
        <v>6.06</v>
      </c>
      <c r="G334" s="148">
        <v>5.0644299999999989</v>
      </c>
      <c r="H334" s="149">
        <v>3.7896800000000002</v>
      </c>
    </row>
    <row r="335" spans="2:8" x14ac:dyDescent="0.25">
      <c r="B335" s="134" t="s">
        <v>50</v>
      </c>
      <c r="C335" s="135" t="s">
        <v>853</v>
      </c>
      <c r="D335" s="135" t="s">
        <v>1280</v>
      </c>
      <c r="E335" s="135" t="s">
        <v>52</v>
      </c>
      <c r="F335" s="136">
        <v>6.06</v>
      </c>
      <c r="G335" s="148">
        <v>6.1241899999999996</v>
      </c>
      <c r="H335" s="149">
        <v>4.5720000000000001</v>
      </c>
    </row>
    <row r="336" spans="2:8" x14ac:dyDescent="0.25">
      <c r="B336" s="134" t="s">
        <v>50</v>
      </c>
      <c r="C336" s="135" t="s">
        <v>853</v>
      </c>
      <c r="D336" s="135" t="s">
        <v>1301</v>
      </c>
      <c r="E336" s="135" t="s">
        <v>52</v>
      </c>
      <c r="F336" s="136">
        <v>6.06</v>
      </c>
      <c r="G336" s="148">
        <v>4.8096799999999993</v>
      </c>
      <c r="H336" s="149">
        <v>3.5966400000000003</v>
      </c>
    </row>
    <row r="337" spans="2:8" x14ac:dyDescent="0.25">
      <c r="B337" s="134" t="s">
        <v>50</v>
      </c>
      <c r="C337" s="135" t="s">
        <v>853</v>
      </c>
      <c r="D337" s="135" t="s">
        <v>862</v>
      </c>
      <c r="E337" s="135" t="s">
        <v>49</v>
      </c>
      <c r="F337" s="136">
        <v>6.06</v>
      </c>
      <c r="G337" s="148">
        <v>5.6146899999999995</v>
      </c>
      <c r="H337" s="149">
        <v>4.1960800000000003</v>
      </c>
    </row>
    <row r="338" spans="2:8" x14ac:dyDescent="0.25">
      <c r="B338" s="134" t="s">
        <v>50</v>
      </c>
      <c r="C338" s="135" t="s">
        <v>853</v>
      </c>
      <c r="D338" s="135" t="s">
        <v>1287</v>
      </c>
      <c r="E338" s="135" t="s">
        <v>52</v>
      </c>
      <c r="F338" s="136">
        <v>6.06</v>
      </c>
      <c r="G338" s="148">
        <v>4.728159999999999</v>
      </c>
      <c r="H338" s="149">
        <v>3.5356800000000002</v>
      </c>
    </row>
    <row r="339" spans="2:8" x14ac:dyDescent="0.25">
      <c r="B339" s="134" t="s">
        <v>50</v>
      </c>
      <c r="C339" s="135" t="s">
        <v>851</v>
      </c>
      <c r="D339" s="135" t="s">
        <v>497</v>
      </c>
      <c r="E339" s="135" t="s">
        <v>53</v>
      </c>
      <c r="F339" s="136">
        <v>6.06</v>
      </c>
      <c r="G339" s="148">
        <v>9.1659355699999985</v>
      </c>
      <c r="H339" s="149">
        <v>6.8468199360000002</v>
      </c>
    </row>
    <row r="340" spans="2:8" x14ac:dyDescent="0.25">
      <c r="B340" s="134" t="s">
        <v>50</v>
      </c>
      <c r="C340" s="135" t="s">
        <v>850</v>
      </c>
      <c r="D340" s="135" t="s">
        <v>849</v>
      </c>
      <c r="E340" s="135" t="s">
        <v>52</v>
      </c>
      <c r="F340" s="136">
        <v>6.06</v>
      </c>
      <c r="G340" s="148">
        <v>6.3663930529999995</v>
      </c>
      <c r="H340" s="149">
        <v>4.7556023759999997</v>
      </c>
    </row>
    <row r="341" spans="2:8" x14ac:dyDescent="0.25">
      <c r="B341" s="134" t="s">
        <v>50</v>
      </c>
      <c r="C341" s="135" t="s">
        <v>787</v>
      </c>
      <c r="D341" s="135" t="s">
        <v>848</v>
      </c>
      <c r="E341" s="135" t="s">
        <v>49</v>
      </c>
      <c r="F341" s="136">
        <v>6.06</v>
      </c>
      <c r="G341" s="148">
        <v>4.7276199299999995</v>
      </c>
      <c r="H341" s="149">
        <v>3.5314635999999999</v>
      </c>
    </row>
    <row r="342" spans="2:8" x14ac:dyDescent="0.25">
      <c r="B342" s="134" t="s">
        <v>50</v>
      </c>
      <c r="C342" s="135" t="s">
        <v>787</v>
      </c>
      <c r="D342" s="135" t="s">
        <v>847</v>
      </c>
      <c r="E342" s="135" t="s">
        <v>49</v>
      </c>
      <c r="F342" s="136">
        <v>6.06</v>
      </c>
      <c r="G342" s="148">
        <v>4.5871854259999987</v>
      </c>
      <c r="H342" s="149">
        <v>3.4265605840000002</v>
      </c>
    </row>
    <row r="343" spans="2:8" x14ac:dyDescent="0.25">
      <c r="B343" s="134" t="s">
        <v>50</v>
      </c>
      <c r="C343" s="135" t="s">
        <v>787</v>
      </c>
      <c r="D343" s="135" t="s">
        <v>846</v>
      </c>
      <c r="E343" s="135" t="s">
        <v>49</v>
      </c>
      <c r="F343" s="136">
        <v>6.06</v>
      </c>
      <c r="G343" s="148">
        <v>4.5735552820000001</v>
      </c>
      <c r="H343" s="149">
        <v>3.4163792479999997</v>
      </c>
    </row>
    <row r="344" spans="2:8" x14ac:dyDescent="0.25">
      <c r="B344" s="134" t="s">
        <v>50</v>
      </c>
      <c r="C344" s="135" t="s">
        <v>787</v>
      </c>
      <c r="D344" s="135" t="s">
        <v>845</v>
      </c>
      <c r="E344" s="135" t="s">
        <v>49</v>
      </c>
      <c r="F344" s="136">
        <v>6.06</v>
      </c>
      <c r="G344" s="148">
        <v>4.2473672679999996</v>
      </c>
      <c r="H344" s="149">
        <v>3.1727211119999996</v>
      </c>
    </row>
    <row r="345" spans="2:8" x14ac:dyDescent="0.25">
      <c r="B345" s="134" t="s">
        <v>50</v>
      </c>
      <c r="C345" s="135" t="s">
        <v>787</v>
      </c>
      <c r="D345" s="135" t="s">
        <v>844</v>
      </c>
      <c r="E345" s="135" t="s">
        <v>49</v>
      </c>
      <c r="F345" s="136">
        <v>6.06</v>
      </c>
      <c r="G345" s="148">
        <v>4.2520393829999996</v>
      </c>
      <c r="H345" s="149">
        <v>3.1762110719999996</v>
      </c>
    </row>
    <row r="346" spans="2:8" x14ac:dyDescent="0.25">
      <c r="B346" s="134" t="s">
        <v>50</v>
      </c>
      <c r="C346" s="135" t="s">
        <v>787</v>
      </c>
      <c r="D346" s="135" t="s">
        <v>843</v>
      </c>
      <c r="E346" s="135" t="s">
        <v>49</v>
      </c>
      <c r="F346" s="136">
        <v>6.06</v>
      </c>
      <c r="G346" s="148">
        <v>4.2527730629999994</v>
      </c>
      <c r="H346" s="149">
        <v>3.176759712</v>
      </c>
    </row>
    <row r="347" spans="2:8" x14ac:dyDescent="0.25">
      <c r="B347" s="134" t="s">
        <v>50</v>
      </c>
      <c r="C347" s="135" t="s">
        <v>787</v>
      </c>
      <c r="D347" s="135" t="s">
        <v>842</v>
      </c>
      <c r="E347" s="135" t="s">
        <v>49</v>
      </c>
      <c r="F347" s="136">
        <v>6.06</v>
      </c>
      <c r="G347" s="148">
        <v>4.252161662999999</v>
      </c>
      <c r="H347" s="149">
        <v>3.1763025119999999</v>
      </c>
    </row>
    <row r="348" spans="2:8" x14ac:dyDescent="0.25">
      <c r="B348" s="134" t="s">
        <v>50</v>
      </c>
      <c r="C348" s="135" t="s">
        <v>787</v>
      </c>
      <c r="D348" s="135" t="s">
        <v>841</v>
      </c>
      <c r="E348" s="135" t="s">
        <v>49</v>
      </c>
      <c r="F348" s="136">
        <v>6.06</v>
      </c>
      <c r="G348" s="148">
        <v>4.2665397529999991</v>
      </c>
      <c r="H348" s="149">
        <v>3.1870436639999999</v>
      </c>
    </row>
    <row r="349" spans="2:8" x14ac:dyDescent="0.25">
      <c r="B349" s="134" t="s">
        <v>50</v>
      </c>
      <c r="C349" s="135" t="s">
        <v>787</v>
      </c>
      <c r="D349" s="135" t="s">
        <v>1377</v>
      </c>
      <c r="E349" s="135" t="s">
        <v>51</v>
      </c>
      <c r="F349" s="136">
        <v>6.06</v>
      </c>
      <c r="G349" s="148">
        <v>5.7545090279999993</v>
      </c>
      <c r="H349" s="149">
        <v>4.2985344559999996</v>
      </c>
    </row>
    <row r="350" spans="2:8" x14ac:dyDescent="0.25">
      <c r="B350" s="134" t="s">
        <v>50</v>
      </c>
      <c r="C350" s="135" t="s">
        <v>787</v>
      </c>
      <c r="D350" s="135" t="s">
        <v>1378</v>
      </c>
      <c r="E350" s="135" t="s">
        <v>51</v>
      </c>
      <c r="F350" s="136">
        <v>6.06</v>
      </c>
      <c r="G350" s="148">
        <v>5.7545090279999993</v>
      </c>
      <c r="H350" s="149">
        <v>4.2985344559999996</v>
      </c>
    </row>
    <row r="351" spans="2:8" x14ac:dyDescent="0.25">
      <c r="B351" s="134" t="s">
        <v>50</v>
      </c>
      <c r="C351" s="135" t="s">
        <v>787</v>
      </c>
      <c r="D351" s="135" t="s">
        <v>840</v>
      </c>
      <c r="E351" s="135" t="s">
        <v>49</v>
      </c>
      <c r="F351" s="136">
        <v>6.06</v>
      </c>
      <c r="G351" s="148">
        <v>4.7234807519999995</v>
      </c>
      <c r="H351" s="149">
        <v>3.5283719120000003</v>
      </c>
    </row>
    <row r="352" spans="2:8" x14ac:dyDescent="0.25">
      <c r="B352" s="134" t="s">
        <v>50</v>
      </c>
      <c r="C352" s="135" t="s">
        <v>787</v>
      </c>
      <c r="D352" s="135" t="s">
        <v>839</v>
      </c>
      <c r="E352" s="135" t="s">
        <v>49</v>
      </c>
      <c r="F352" s="136">
        <v>6.06</v>
      </c>
      <c r="G352" s="148">
        <v>4.6524666420000003</v>
      </c>
      <c r="H352" s="149">
        <v>3.47532452</v>
      </c>
    </row>
    <row r="353" spans="2:8" x14ac:dyDescent="0.25">
      <c r="B353" s="134" t="s">
        <v>50</v>
      </c>
      <c r="C353" s="135" t="s">
        <v>787</v>
      </c>
      <c r="D353" s="135" t="s">
        <v>838</v>
      </c>
      <c r="E353" s="135" t="s">
        <v>49</v>
      </c>
      <c r="F353" s="136">
        <v>6.06</v>
      </c>
      <c r="G353" s="148">
        <v>4.2902559589999996</v>
      </c>
      <c r="H353" s="149">
        <v>3.2047586399999997</v>
      </c>
    </row>
    <row r="354" spans="2:8" x14ac:dyDescent="0.25">
      <c r="B354" s="134" t="s">
        <v>50</v>
      </c>
      <c r="C354" s="135" t="s">
        <v>787</v>
      </c>
      <c r="D354" s="135" t="s">
        <v>1108</v>
      </c>
      <c r="E354" s="135" t="s">
        <v>49</v>
      </c>
      <c r="F354" s="136">
        <v>6.06</v>
      </c>
      <c r="G354" s="148">
        <v>4.233724896</v>
      </c>
      <c r="H354" s="149">
        <v>3.1625306320000002</v>
      </c>
    </row>
    <row r="355" spans="2:8" x14ac:dyDescent="0.25">
      <c r="B355" s="134" t="s">
        <v>50</v>
      </c>
      <c r="C355" s="135" t="s">
        <v>787</v>
      </c>
      <c r="D355" s="135" t="s">
        <v>837</v>
      </c>
      <c r="E355" s="135" t="s">
        <v>49</v>
      </c>
      <c r="F355" s="136">
        <v>6.06</v>
      </c>
      <c r="G355" s="148">
        <v>5.9922070819999993</v>
      </c>
      <c r="H355" s="149">
        <v>4.4760916320000002</v>
      </c>
    </row>
    <row r="356" spans="2:8" x14ac:dyDescent="0.25">
      <c r="B356" s="134" t="s">
        <v>50</v>
      </c>
      <c r="C356" s="135" t="s">
        <v>787</v>
      </c>
      <c r="D356" s="135" t="s">
        <v>836</v>
      </c>
      <c r="E356" s="135" t="s">
        <v>49</v>
      </c>
      <c r="F356" s="136">
        <v>6.06</v>
      </c>
      <c r="G356" s="148">
        <v>4.4197484409999994</v>
      </c>
      <c r="H356" s="149">
        <v>3.3014869199999999</v>
      </c>
    </row>
    <row r="357" spans="2:8" x14ac:dyDescent="0.25">
      <c r="B357" s="134" t="s">
        <v>50</v>
      </c>
      <c r="C357" s="135" t="s">
        <v>787</v>
      </c>
      <c r="D357" s="135" t="s">
        <v>835</v>
      </c>
      <c r="E357" s="135" t="s">
        <v>49</v>
      </c>
      <c r="F357" s="136">
        <v>6.06</v>
      </c>
      <c r="G357" s="148">
        <v>5.0044312799999995</v>
      </c>
      <c r="H357" s="149">
        <v>3.7382378880000005</v>
      </c>
    </row>
    <row r="358" spans="2:8" x14ac:dyDescent="0.25">
      <c r="B358" s="134" t="s">
        <v>50</v>
      </c>
      <c r="C358" s="135" t="s">
        <v>787</v>
      </c>
      <c r="D358" s="135" t="s">
        <v>834</v>
      </c>
      <c r="E358" s="135" t="s">
        <v>49</v>
      </c>
      <c r="F358" s="136">
        <v>6.06</v>
      </c>
      <c r="G358" s="148">
        <v>4.0765502599999994</v>
      </c>
      <c r="H358" s="149">
        <v>3.0451237039999999</v>
      </c>
    </row>
    <row r="359" spans="2:8" x14ac:dyDescent="0.25">
      <c r="B359" s="134" t="s">
        <v>50</v>
      </c>
      <c r="C359" s="135" t="s">
        <v>787</v>
      </c>
      <c r="D359" s="135" t="s">
        <v>833</v>
      </c>
      <c r="E359" s="135" t="s">
        <v>49</v>
      </c>
      <c r="F359" s="136">
        <v>6.06</v>
      </c>
      <c r="G359" s="148">
        <v>5.5364032869999997</v>
      </c>
      <c r="H359" s="149">
        <v>4.1356127599999999</v>
      </c>
    </row>
    <row r="360" spans="2:8" x14ac:dyDescent="0.25">
      <c r="B360" s="134" t="s">
        <v>50</v>
      </c>
      <c r="C360" s="135" t="s">
        <v>787</v>
      </c>
      <c r="D360" s="135" t="s">
        <v>832</v>
      </c>
      <c r="E360" s="135" t="s">
        <v>49</v>
      </c>
      <c r="F360" s="136">
        <v>6.06</v>
      </c>
      <c r="G360" s="148">
        <v>4.3347210430000001</v>
      </c>
      <c r="H360" s="149">
        <v>3.2379737120000001</v>
      </c>
    </row>
    <row r="361" spans="2:8" x14ac:dyDescent="0.25">
      <c r="B361" s="134" t="s">
        <v>50</v>
      </c>
      <c r="C361" s="135" t="s">
        <v>787</v>
      </c>
      <c r="D361" s="135" t="s">
        <v>831</v>
      </c>
      <c r="E361" s="135" t="s">
        <v>49</v>
      </c>
      <c r="F361" s="136">
        <v>6.06</v>
      </c>
      <c r="G361" s="148">
        <v>3.9973413519999994</v>
      </c>
      <c r="H361" s="149">
        <v>2.9859559280000001</v>
      </c>
    </row>
    <row r="362" spans="2:8" x14ac:dyDescent="0.25">
      <c r="B362" s="134" t="s">
        <v>50</v>
      </c>
      <c r="C362" s="135" t="s">
        <v>787</v>
      </c>
      <c r="D362" s="135" t="s">
        <v>830</v>
      </c>
      <c r="E362" s="135" t="s">
        <v>49</v>
      </c>
      <c r="F362" s="136">
        <v>6.06</v>
      </c>
      <c r="G362" s="148">
        <v>4.3854662239999991</v>
      </c>
      <c r="H362" s="149">
        <v>3.2758796559999999</v>
      </c>
    </row>
    <row r="363" spans="2:8" x14ac:dyDescent="0.25">
      <c r="B363" s="134" t="s">
        <v>50</v>
      </c>
      <c r="C363" s="135" t="s">
        <v>787</v>
      </c>
      <c r="D363" s="135" t="s">
        <v>829</v>
      </c>
      <c r="E363" s="135" t="s">
        <v>49</v>
      </c>
      <c r="F363" s="136">
        <v>6.06</v>
      </c>
      <c r="G363" s="148">
        <v>4.5121564559999996</v>
      </c>
      <c r="H363" s="149">
        <v>3.3705149760000004</v>
      </c>
    </row>
    <row r="364" spans="2:8" x14ac:dyDescent="0.25">
      <c r="B364" s="134" t="s">
        <v>50</v>
      </c>
      <c r="C364" s="135" t="s">
        <v>787</v>
      </c>
      <c r="D364" s="135" t="s">
        <v>828</v>
      </c>
      <c r="E364" s="135" t="s">
        <v>49</v>
      </c>
      <c r="F364" s="136">
        <v>6.06</v>
      </c>
      <c r="G364" s="148">
        <v>4.3802295829999993</v>
      </c>
      <c r="H364" s="149">
        <v>3.271968056</v>
      </c>
    </row>
    <row r="365" spans="2:8" x14ac:dyDescent="0.25">
      <c r="B365" s="134" t="s">
        <v>50</v>
      </c>
      <c r="C365" s="135" t="s">
        <v>787</v>
      </c>
      <c r="D365" s="135" t="s">
        <v>1107</v>
      </c>
      <c r="E365" s="135" t="s">
        <v>49</v>
      </c>
      <c r="F365" s="136">
        <v>6.06</v>
      </c>
      <c r="G365" s="148">
        <v>4.1378716419999995</v>
      </c>
      <c r="H365" s="149">
        <v>3.090929048</v>
      </c>
    </row>
    <row r="366" spans="2:8" x14ac:dyDescent="0.25">
      <c r="B366" s="134" t="s">
        <v>50</v>
      </c>
      <c r="C366" s="135" t="s">
        <v>787</v>
      </c>
      <c r="D366" s="135" t="s">
        <v>827</v>
      </c>
      <c r="E366" s="135" t="s">
        <v>49</v>
      </c>
      <c r="F366" s="136">
        <v>6.06</v>
      </c>
      <c r="G366" s="148">
        <v>4.5645106379999998</v>
      </c>
      <c r="H366" s="149">
        <v>3.4096228480000002</v>
      </c>
    </row>
    <row r="367" spans="2:8" x14ac:dyDescent="0.25">
      <c r="B367" s="134" t="s">
        <v>50</v>
      </c>
      <c r="C367" s="135" t="s">
        <v>787</v>
      </c>
      <c r="D367" s="135" t="s">
        <v>826</v>
      </c>
      <c r="E367" s="135" t="s">
        <v>49</v>
      </c>
      <c r="F367" s="136">
        <v>6.06</v>
      </c>
      <c r="G367" s="148">
        <v>4.7609952369999995</v>
      </c>
      <c r="H367" s="149">
        <v>3.5563942079999995</v>
      </c>
    </row>
    <row r="368" spans="2:8" x14ac:dyDescent="0.25">
      <c r="B368" s="134" t="s">
        <v>50</v>
      </c>
      <c r="C368" s="135" t="s">
        <v>787</v>
      </c>
      <c r="D368" s="135" t="s">
        <v>825</v>
      </c>
      <c r="E368" s="135" t="s">
        <v>49</v>
      </c>
      <c r="F368" s="136">
        <v>6.06</v>
      </c>
      <c r="G368" s="148">
        <v>4.767776682</v>
      </c>
      <c r="H368" s="149">
        <v>3.5614599839999999</v>
      </c>
    </row>
    <row r="369" spans="2:8" x14ac:dyDescent="0.25">
      <c r="B369" s="134" t="s">
        <v>50</v>
      </c>
      <c r="C369" s="135" t="s">
        <v>787</v>
      </c>
      <c r="D369" s="135" t="s">
        <v>824</v>
      </c>
      <c r="E369" s="135" t="s">
        <v>49</v>
      </c>
      <c r="F369" s="136">
        <v>6.06</v>
      </c>
      <c r="G369" s="148">
        <v>6.2042640389999999</v>
      </c>
      <c r="H369" s="149">
        <v>4.63449416</v>
      </c>
    </row>
    <row r="370" spans="2:8" x14ac:dyDescent="0.25">
      <c r="B370" s="134" t="s">
        <v>50</v>
      </c>
      <c r="C370" s="135" t="s">
        <v>787</v>
      </c>
      <c r="D370" s="135" t="s">
        <v>823</v>
      </c>
      <c r="E370" s="135" t="s">
        <v>49</v>
      </c>
      <c r="F370" s="136">
        <v>6.06</v>
      </c>
      <c r="G370" s="148">
        <v>4.0630291490000001</v>
      </c>
      <c r="H370" s="149">
        <v>3.0350236480000001</v>
      </c>
    </row>
    <row r="371" spans="2:8" x14ac:dyDescent="0.25">
      <c r="B371" s="134" t="s">
        <v>50</v>
      </c>
      <c r="C371" s="135" t="s">
        <v>787</v>
      </c>
      <c r="D371" s="135" t="s">
        <v>822</v>
      </c>
      <c r="E371" s="135" t="s">
        <v>49</v>
      </c>
      <c r="F371" s="136">
        <v>6.06</v>
      </c>
      <c r="G371" s="148">
        <v>4.2042309599999994</v>
      </c>
      <c r="H371" s="149">
        <v>3.1404986720000001</v>
      </c>
    </row>
    <row r="372" spans="2:8" x14ac:dyDescent="0.25">
      <c r="B372" s="134" t="s">
        <v>50</v>
      </c>
      <c r="C372" s="135" t="s">
        <v>787</v>
      </c>
      <c r="D372" s="135" t="s">
        <v>821</v>
      </c>
      <c r="E372" s="135" t="s">
        <v>49</v>
      </c>
      <c r="F372" s="136">
        <v>6.06</v>
      </c>
      <c r="G372" s="148">
        <v>4.3546496259999996</v>
      </c>
      <c r="H372" s="149">
        <v>3.2528601440000005</v>
      </c>
    </row>
    <row r="373" spans="2:8" x14ac:dyDescent="0.25">
      <c r="B373" s="134" t="s">
        <v>50</v>
      </c>
      <c r="C373" s="135" t="s">
        <v>787</v>
      </c>
      <c r="D373" s="135" t="s">
        <v>820</v>
      </c>
      <c r="E373" s="135" t="s">
        <v>49</v>
      </c>
      <c r="F373" s="136">
        <v>6.06</v>
      </c>
      <c r="G373" s="148">
        <v>5.6675913849999997</v>
      </c>
      <c r="H373" s="149">
        <v>4.2336079919999996</v>
      </c>
    </row>
    <row r="374" spans="2:8" x14ac:dyDescent="0.25">
      <c r="B374" s="134" t="s">
        <v>50</v>
      </c>
      <c r="C374" s="135" t="s">
        <v>787</v>
      </c>
      <c r="D374" s="135" t="s">
        <v>819</v>
      </c>
      <c r="E374" s="135" t="s">
        <v>49</v>
      </c>
      <c r="F374" s="136">
        <v>6.06</v>
      </c>
      <c r="G374" s="148">
        <v>4.6070681539999994</v>
      </c>
      <c r="H374" s="149">
        <v>3.4414124720000001</v>
      </c>
    </row>
    <row r="375" spans="2:8" x14ac:dyDescent="0.25">
      <c r="B375" s="134" t="s">
        <v>50</v>
      </c>
      <c r="C375" s="135" t="s">
        <v>787</v>
      </c>
      <c r="D375" s="135" t="s">
        <v>818</v>
      </c>
      <c r="E375" s="135" t="s">
        <v>49</v>
      </c>
      <c r="F375" s="136">
        <v>6.06</v>
      </c>
      <c r="G375" s="148">
        <v>4.6440568349999998</v>
      </c>
      <c r="H375" s="149">
        <v>3.4690425920000001</v>
      </c>
    </row>
    <row r="376" spans="2:8" x14ac:dyDescent="0.25">
      <c r="B376" s="134" t="s">
        <v>50</v>
      </c>
      <c r="C376" s="135" t="s">
        <v>787</v>
      </c>
      <c r="D376" s="135" t="s">
        <v>1109</v>
      </c>
      <c r="E376" s="135" t="s">
        <v>49</v>
      </c>
      <c r="F376" s="136">
        <v>6.06</v>
      </c>
      <c r="G376" s="148">
        <v>4.0152013649999994</v>
      </c>
      <c r="H376" s="149">
        <v>2.9992970239999996</v>
      </c>
    </row>
    <row r="377" spans="2:8" x14ac:dyDescent="0.25">
      <c r="B377" s="134" t="s">
        <v>50</v>
      </c>
      <c r="C377" s="135" t="s">
        <v>787</v>
      </c>
      <c r="D377" s="135" t="s">
        <v>817</v>
      </c>
      <c r="E377" s="135" t="s">
        <v>49</v>
      </c>
      <c r="F377" s="136">
        <v>6.06</v>
      </c>
      <c r="G377" s="148">
        <v>6.0628737129999992</v>
      </c>
      <c r="H377" s="149">
        <v>4.5288779119999996</v>
      </c>
    </row>
    <row r="378" spans="2:8" x14ac:dyDescent="0.25">
      <c r="B378" s="134" t="s">
        <v>50</v>
      </c>
      <c r="C378" s="135" t="s">
        <v>787</v>
      </c>
      <c r="D378" s="135" t="s">
        <v>816</v>
      </c>
      <c r="E378" s="135" t="s">
        <v>49</v>
      </c>
      <c r="F378" s="136">
        <v>6.06</v>
      </c>
      <c r="G378" s="148">
        <v>4.2829884510000005</v>
      </c>
      <c r="H378" s="149">
        <v>3.1993301520000004</v>
      </c>
    </row>
    <row r="379" spans="2:8" x14ac:dyDescent="0.25">
      <c r="B379" s="134" t="s">
        <v>50</v>
      </c>
      <c r="C379" s="135" t="s">
        <v>787</v>
      </c>
      <c r="D379" s="135" t="s">
        <v>815</v>
      </c>
      <c r="E379" s="135" t="s">
        <v>49</v>
      </c>
      <c r="F379" s="136">
        <v>6.06</v>
      </c>
      <c r="G379" s="148">
        <v>4.0020756259999999</v>
      </c>
      <c r="H379" s="149">
        <v>2.9894916080000002</v>
      </c>
    </row>
    <row r="380" spans="2:8" x14ac:dyDescent="0.25">
      <c r="B380" s="134" t="s">
        <v>50</v>
      </c>
      <c r="C380" s="135" t="s">
        <v>787</v>
      </c>
      <c r="D380" s="135" t="s">
        <v>814</v>
      </c>
      <c r="E380" s="135" t="s">
        <v>49</v>
      </c>
      <c r="F380" s="136">
        <v>6.06</v>
      </c>
      <c r="G380" s="148">
        <v>3.8996834489999994</v>
      </c>
      <c r="H380" s="149">
        <v>2.9130071279999998</v>
      </c>
    </row>
    <row r="381" spans="2:8" x14ac:dyDescent="0.25">
      <c r="B381" s="134" t="s">
        <v>50</v>
      </c>
      <c r="C381" s="135" t="s">
        <v>787</v>
      </c>
      <c r="D381" s="135" t="s">
        <v>813</v>
      </c>
      <c r="E381" s="135" t="s">
        <v>52</v>
      </c>
      <c r="F381" s="136">
        <v>6.06</v>
      </c>
      <c r="G381" s="148">
        <v>4.8363319449999995</v>
      </c>
      <c r="H381" s="149">
        <v>3.6126694320000001</v>
      </c>
    </row>
    <row r="382" spans="2:8" x14ac:dyDescent="0.25">
      <c r="B382" s="134" t="s">
        <v>50</v>
      </c>
      <c r="C382" s="135" t="s">
        <v>787</v>
      </c>
      <c r="D382" s="135" t="s">
        <v>812</v>
      </c>
      <c r="E382" s="135" t="s">
        <v>52</v>
      </c>
      <c r="F382" s="136">
        <v>6.06</v>
      </c>
      <c r="G382" s="148">
        <v>3.9596668839999993</v>
      </c>
      <c r="H382" s="149">
        <v>2.9578137440000001</v>
      </c>
    </row>
    <row r="383" spans="2:8" x14ac:dyDescent="0.25">
      <c r="B383" s="134" t="s">
        <v>50</v>
      </c>
      <c r="C383" s="135" t="s">
        <v>787</v>
      </c>
      <c r="D383" s="135" t="s">
        <v>811</v>
      </c>
      <c r="E383" s="135" t="s">
        <v>52</v>
      </c>
      <c r="F383" s="136">
        <v>6.06</v>
      </c>
      <c r="G383" s="148">
        <v>4.1883875479999997</v>
      </c>
      <c r="H383" s="149">
        <v>3.128664304</v>
      </c>
    </row>
    <row r="384" spans="2:8" x14ac:dyDescent="0.25">
      <c r="B384" s="134" t="s">
        <v>50</v>
      </c>
      <c r="C384" s="135" t="s">
        <v>787</v>
      </c>
      <c r="D384" s="135" t="s">
        <v>810</v>
      </c>
      <c r="E384" s="135" t="s">
        <v>52</v>
      </c>
      <c r="F384" s="136">
        <v>6.06</v>
      </c>
      <c r="G384" s="148">
        <v>4.6046082879999997</v>
      </c>
      <c r="H384" s="149">
        <v>3.4395755440000002</v>
      </c>
    </row>
    <row r="385" spans="2:8" x14ac:dyDescent="0.25">
      <c r="B385" s="134" t="s">
        <v>50</v>
      </c>
      <c r="C385" s="135" t="s">
        <v>787</v>
      </c>
      <c r="D385" s="135" t="s">
        <v>809</v>
      </c>
      <c r="E385" s="135" t="s">
        <v>52</v>
      </c>
      <c r="F385" s="136">
        <v>6.06</v>
      </c>
      <c r="G385" s="148">
        <v>4.1879289979999994</v>
      </c>
      <c r="H385" s="149">
        <v>3.1283219120000001</v>
      </c>
    </row>
    <row r="386" spans="2:8" x14ac:dyDescent="0.25">
      <c r="B386" s="134" t="s">
        <v>50</v>
      </c>
      <c r="C386" s="135" t="s">
        <v>787</v>
      </c>
      <c r="D386" s="135" t="s">
        <v>808</v>
      </c>
      <c r="E386" s="135" t="s">
        <v>52</v>
      </c>
      <c r="F386" s="136">
        <v>6.06</v>
      </c>
      <c r="G386" s="148">
        <v>4.2528963619999995</v>
      </c>
      <c r="H386" s="149">
        <v>3.1768511520000002</v>
      </c>
    </row>
    <row r="387" spans="2:8" x14ac:dyDescent="0.25">
      <c r="B387" s="134" t="s">
        <v>50</v>
      </c>
      <c r="C387" s="135" t="s">
        <v>787</v>
      </c>
      <c r="D387" s="135" t="s">
        <v>807</v>
      </c>
      <c r="E387" s="135" t="s">
        <v>52</v>
      </c>
      <c r="F387" s="136">
        <v>6.06</v>
      </c>
      <c r="G387" s="148">
        <v>4.6058290499999996</v>
      </c>
      <c r="H387" s="149">
        <v>3.4404868960000003</v>
      </c>
    </row>
    <row r="388" spans="2:8" x14ac:dyDescent="0.25">
      <c r="B388" s="134" t="s">
        <v>50</v>
      </c>
      <c r="C388" s="135" t="s">
        <v>787</v>
      </c>
      <c r="D388" s="135" t="s">
        <v>806</v>
      </c>
      <c r="E388" s="135" t="s">
        <v>52</v>
      </c>
      <c r="F388" s="136">
        <v>6.06</v>
      </c>
      <c r="G388" s="148">
        <v>4.6350641599999998</v>
      </c>
      <c r="H388" s="149">
        <v>3.4623248000000002</v>
      </c>
    </row>
    <row r="389" spans="2:8" x14ac:dyDescent="0.25">
      <c r="B389" s="134" t="s">
        <v>50</v>
      </c>
      <c r="C389" s="135" t="s">
        <v>787</v>
      </c>
      <c r="D389" s="135" t="s">
        <v>805</v>
      </c>
      <c r="E389" s="135" t="s">
        <v>52</v>
      </c>
      <c r="F389" s="136">
        <v>6.06</v>
      </c>
      <c r="G389" s="148">
        <v>4.3391496169999995</v>
      </c>
      <c r="H389" s="149">
        <v>3.2412818080000001</v>
      </c>
    </row>
    <row r="390" spans="2:8" x14ac:dyDescent="0.25">
      <c r="B390" s="134" t="s">
        <v>50</v>
      </c>
      <c r="C390" s="135" t="s">
        <v>787</v>
      </c>
      <c r="D390" s="135" t="s">
        <v>804</v>
      </c>
      <c r="E390" s="135" t="s">
        <v>52</v>
      </c>
      <c r="F390" s="136">
        <v>6.06</v>
      </c>
      <c r="G390" s="148">
        <v>3.9813654700000001</v>
      </c>
      <c r="H390" s="149">
        <v>2.9740219919999999</v>
      </c>
    </row>
    <row r="391" spans="2:8" x14ac:dyDescent="0.25">
      <c r="B391" s="134" t="s">
        <v>50</v>
      </c>
      <c r="C391" s="135" t="s">
        <v>787</v>
      </c>
      <c r="D391" s="135" t="s">
        <v>803</v>
      </c>
      <c r="E391" s="135" t="s">
        <v>52</v>
      </c>
      <c r="F391" s="136">
        <v>6.06</v>
      </c>
      <c r="G391" s="148">
        <v>5.6671083789999992</v>
      </c>
      <c r="H391" s="149">
        <v>4.2332473120000005</v>
      </c>
    </row>
    <row r="392" spans="2:8" x14ac:dyDescent="0.25">
      <c r="B392" s="134" t="s">
        <v>50</v>
      </c>
      <c r="C392" s="135" t="s">
        <v>787</v>
      </c>
      <c r="D392" s="135" t="s">
        <v>802</v>
      </c>
      <c r="E392" s="135" t="s">
        <v>52</v>
      </c>
      <c r="F392" s="136">
        <v>6.06</v>
      </c>
      <c r="G392" s="148">
        <v>4.3697654719999992</v>
      </c>
      <c r="H392" s="149">
        <v>3.264150952</v>
      </c>
    </row>
    <row r="393" spans="2:8" x14ac:dyDescent="0.25">
      <c r="B393" s="134" t="s">
        <v>50</v>
      </c>
      <c r="C393" s="135" t="s">
        <v>787</v>
      </c>
      <c r="D393" s="135" t="s">
        <v>801</v>
      </c>
      <c r="E393" s="135" t="s">
        <v>52</v>
      </c>
      <c r="F393" s="136">
        <v>6.06</v>
      </c>
      <c r="G393" s="148">
        <v>5.039203635999999</v>
      </c>
      <c r="H393" s="149">
        <v>3.7642119279999995</v>
      </c>
    </row>
    <row r="394" spans="2:8" x14ac:dyDescent="0.25">
      <c r="B394" s="134" t="s">
        <v>50</v>
      </c>
      <c r="C394" s="135" t="s">
        <v>787</v>
      </c>
      <c r="D394" s="135" t="s">
        <v>800</v>
      </c>
      <c r="E394" s="135" t="s">
        <v>52</v>
      </c>
      <c r="F394" s="136">
        <v>6.06</v>
      </c>
      <c r="G394" s="148">
        <v>4.1264731079999999</v>
      </c>
      <c r="H394" s="149">
        <v>3.0824159839999998</v>
      </c>
    </row>
    <row r="395" spans="2:8" x14ac:dyDescent="0.25">
      <c r="B395" s="134" t="s">
        <v>50</v>
      </c>
      <c r="C395" s="135" t="s">
        <v>787</v>
      </c>
      <c r="D395" s="135" t="s">
        <v>799</v>
      </c>
      <c r="E395" s="135" t="s">
        <v>52</v>
      </c>
      <c r="F395" s="136">
        <v>6.06</v>
      </c>
      <c r="G395" s="148">
        <v>5.841564236</v>
      </c>
      <c r="H395" s="149">
        <v>4.363563536</v>
      </c>
    </row>
    <row r="396" spans="2:8" x14ac:dyDescent="0.25">
      <c r="B396" s="134" t="s">
        <v>50</v>
      </c>
      <c r="C396" s="135" t="s">
        <v>787</v>
      </c>
      <c r="D396" s="135" t="s">
        <v>798</v>
      </c>
      <c r="E396" s="135" t="s">
        <v>52</v>
      </c>
      <c r="F396" s="136">
        <v>6.06</v>
      </c>
      <c r="G396" s="148">
        <v>4.6741968169999994</v>
      </c>
      <c r="H396" s="149">
        <v>3.4915561360000003</v>
      </c>
    </row>
    <row r="397" spans="2:8" x14ac:dyDescent="0.25">
      <c r="B397" s="134" t="s">
        <v>50</v>
      </c>
      <c r="C397" s="135" t="s">
        <v>787</v>
      </c>
      <c r="D397" s="135" t="s">
        <v>797</v>
      </c>
      <c r="E397" s="135" t="s">
        <v>52</v>
      </c>
      <c r="F397" s="136">
        <v>6.06</v>
      </c>
      <c r="G397" s="148">
        <v>4.3740666709999996</v>
      </c>
      <c r="H397" s="149">
        <v>3.2673645600000003</v>
      </c>
    </row>
    <row r="398" spans="2:8" x14ac:dyDescent="0.25">
      <c r="B398" s="134" t="s">
        <v>50</v>
      </c>
      <c r="C398" s="135" t="s">
        <v>787</v>
      </c>
      <c r="D398" s="135" t="s">
        <v>796</v>
      </c>
      <c r="E398" s="135" t="s">
        <v>52</v>
      </c>
      <c r="F398" s="136">
        <v>6.06</v>
      </c>
      <c r="G398" s="148">
        <v>4.8821553559999993</v>
      </c>
      <c r="H398" s="149">
        <v>3.6468984720000006</v>
      </c>
    </row>
    <row r="399" spans="2:8" x14ac:dyDescent="0.25">
      <c r="B399" s="134" t="s">
        <v>50</v>
      </c>
      <c r="C399" s="135" t="s">
        <v>787</v>
      </c>
      <c r="D399" s="135" t="s">
        <v>795</v>
      </c>
      <c r="E399" s="135" t="s">
        <v>52</v>
      </c>
      <c r="F399" s="136">
        <v>6.06</v>
      </c>
      <c r="G399" s="148">
        <v>6.2315436880000004</v>
      </c>
      <c r="H399" s="149">
        <v>4.6548720719999999</v>
      </c>
    </row>
    <row r="400" spans="2:8" x14ac:dyDescent="0.25">
      <c r="B400" s="134" t="s">
        <v>50</v>
      </c>
      <c r="C400" s="135" t="s">
        <v>787</v>
      </c>
      <c r="D400" s="135" t="s">
        <v>794</v>
      </c>
      <c r="E400" s="135" t="s">
        <v>52</v>
      </c>
      <c r="F400" s="136">
        <v>6.06</v>
      </c>
      <c r="G400" s="148">
        <v>3.8440246500000002</v>
      </c>
      <c r="H400" s="149">
        <v>2.8714303760000002</v>
      </c>
    </row>
    <row r="401" spans="2:8" x14ac:dyDescent="0.25">
      <c r="B401" s="134" t="s">
        <v>50</v>
      </c>
      <c r="C401" s="135" t="s">
        <v>787</v>
      </c>
      <c r="D401" s="135" t="s">
        <v>793</v>
      </c>
      <c r="E401" s="135" t="s">
        <v>52</v>
      </c>
      <c r="F401" s="136">
        <v>6.06</v>
      </c>
      <c r="G401" s="148">
        <v>5.9636261700000004</v>
      </c>
      <c r="H401" s="149">
        <v>4.454742424</v>
      </c>
    </row>
    <row r="402" spans="2:8" x14ac:dyDescent="0.25">
      <c r="B402" s="134" t="s">
        <v>50</v>
      </c>
      <c r="C402" s="135" t="s">
        <v>787</v>
      </c>
      <c r="D402" s="135" t="s">
        <v>792</v>
      </c>
      <c r="E402" s="135" t="s">
        <v>52</v>
      </c>
      <c r="F402" s="136">
        <v>6.06</v>
      </c>
      <c r="G402" s="148">
        <v>5.5498163839999988</v>
      </c>
      <c r="H402" s="149">
        <v>4.1456325519999995</v>
      </c>
    </row>
    <row r="403" spans="2:8" x14ac:dyDescent="0.25">
      <c r="B403" s="134" t="s">
        <v>50</v>
      </c>
      <c r="C403" s="135" t="s">
        <v>787</v>
      </c>
      <c r="D403" s="135" t="s">
        <v>791</v>
      </c>
      <c r="E403" s="135" t="s">
        <v>52</v>
      </c>
      <c r="F403" s="136">
        <v>6.06</v>
      </c>
      <c r="G403" s="148">
        <v>5.7940757789999999</v>
      </c>
      <c r="H403" s="149">
        <v>4.3280898959999998</v>
      </c>
    </row>
    <row r="404" spans="2:8" x14ac:dyDescent="0.25">
      <c r="B404" s="134" t="s">
        <v>50</v>
      </c>
      <c r="C404" s="135" t="s">
        <v>787</v>
      </c>
      <c r="D404" s="135" t="s">
        <v>790</v>
      </c>
      <c r="E404" s="135" t="s">
        <v>52</v>
      </c>
      <c r="F404" s="136">
        <v>6.06</v>
      </c>
      <c r="G404" s="148">
        <v>5.7508182100000003</v>
      </c>
      <c r="H404" s="149">
        <v>4.2957770320000002</v>
      </c>
    </row>
    <row r="405" spans="2:8" x14ac:dyDescent="0.25">
      <c r="B405" s="134" t="s">
        <v>50</v>
      </c>
      <c r="C405" s="135" t="s">
        <v>787</v>
      </c>
      <c r="D405" s="135" t="s">
        <v>1110</v>
      </c>
      <c r="E405" s="135" t="s">
        <v>52</v>
      </c>
      <c r="F405" s="136">
        <v>6.06</v>
      </c>
      <c r="G405" s="148">
        <v>4.3628831459999997</v>
      </c>
      <c r="H405" s="149">
        <v>3.2590099920000006</v>
      </c>
    </row>
    <row r="406" spans="2:8" x14ac:dyDescent="0.25">
      <c r="B406" s="134" t="s">
        <v>50</v>
      </c>
      <c r="C406" s="135" t="s">
        <v>787</v>
      </c>
      <c r="D406" s="135" t="s">
        <v>789</v>
      </c>
      <c r="E406" s="135" t="s">
        <v>52</v>
      </c>
      <c r="F406" s="136">
        <v>6.06</v>
      </c>
      <c r="G406" s="148">
        <v>4.293306845</v>
      </c>
      <c r="H406" s="149">
        <v>3.2070375279999999</v>
      </c>
    </row>
    <row r="407" spans="2:8" x14ac:dyDescent="0.25">
      <c r="B407" s="134" t="s">
        <v>50</v>
      </c>
      <c r="C407" s="135" t="s">
        <v>787</v>
      </c>
      <c r="D407" s="135" t="s">
        <v>788</v>
      </c>
      <c r="E407" s="135" t="s">
        <v>52</v>
      </c>
      <c r="F407" s="136">
        <v>6.06</v>
      </c>
      <c r="G407" s="148">
        <v>4.1554432779999999</v>
      </c>
      <c r="H407" s="149">
        <v>3.1040557679999998</v>
      </c>
    </row>
    <row r="408" spans="2:8" x14ac:dyDescent="0.25">
      <c r="B408" s="134" t="s">
        <v>50</v>
      </c>
      <c r="C408" s="135" t="s">
        <v>787</v>
      </c>
      <c r="D408" s="135" t="s">
        <v>786</v>
      </c>
      <c r="E408" s="135" t="s">
        <v>52</v>
      </c>
      <c r="F408" s="136">
        <v>6.06</v>
      </c>
      <c r="G408" s="148">
        <v>6.335533657</v>
      </c>
      <c r="H408" s="149">
        <v>4.7325513680000002</v>
      </c>
    </row>
    <row r="409" spans="2:8" x14ac:dyDescent="0.25">
      <c r="B409" s="134" t="s">
        <v>50</v>
      </c>
      <c r="C409" s="135" t="s">
        <v>1058</v>
      </c>
      <c r="D409" s="135" t="s">
        <v>752</v>
      </c>
      <c r="E409" s="135" t="s">
        <v>53</v>
      </c>
      <c r="F409" s="136">
        <v>6.06</v>
      </c>
      <c r="G409" s="148">
        <v>9.802647529999998</v>
      </c>
      <c r="H409" s="149">
        <v>7.3224349359999996</v>
      </c>
    </row>
    <row r="410" spans="2:8" x14ac:dyDescent="0.25">
      <c r="B410" s="134" t="s">
        <v>50</v>
      </c>
      <c r="C410" s="135" t="s">
        <v>1058</v>
      </c>
      <c r="D410" s="135" t="s">
        <v>751</v>
      </c>
      <c r="E410" s="135" t="s">
        <v>53</v>
      </c>
      <c r="F410" s="136">
        <v>6.06</v>
      </c>
      <c r="G410" s="148">
        <v>10.142217051999999</v>
      </c>
      <c r="H410" s="149">
        <v>7.5760884800000001</v>
      </c>
    </row>
    <row r="411" spans="2:8" x14ac:dyDescent="0.25">
      <c r="B411" s="134" t="s">
        <v>50</v>
      </c>
      <c r="C411" s="135" t="s">
        <v>1058</v>
      </c>
      <c r="D411" s="135" t="s">
        <v>1338</v>
      </c>
      <c r="E411" s="135" t="s">
        <v>49</v>
      </c>
      <c r="F411" s="136">
        <v>6.06</v>
      </c>
      <c r="G411" s="148">
        <v>7.9331279709999993</v>
      </c>
      <c r="H411" s="149">
        <v>5.9259307439999995</v>
      </c>
    </row>
    <row r="412" spans="2:8" x14ac:dyDescent="0.25">
      <c r="B412" s="134" t="s">
        <v>50</v>
      </c>
      <c r="C412" s="135" t="s">
        <v>1058</v>
      </c>
      <c r="D412" s="135" t="s">
        <v>785</v>
      </c>
      <c r="E412" s="135" t="s">
        <v>49</v>
      </c>
      <c r="F412" s="136">
        <v>6.06</v>
      </c>
      <c r="G412" s="148">
        <v>7.4386969429999983</v>
      </c>
      <c r="H412" s="149">
        <v>5.5565984879999997</v>
      </c>
    </row>
    <row r="413" spans="2:8" x14ac:dyDescent="0.25">
      <c r="B413" s="134" t="s">
        <v>50</v>
      </c>
      <c r="C413" s="135" t="s">
        <v>1058</v>
      </c>
      <c r="D413" s="135" t="s">
        <v>1339</v>
      </c>
      <c r="E413" s="135" t="s">
        <v>49</v>
      </c>
      <c r="F413" s="136">
        <v>6.06</v>
      </c>
      <c r="G413" s="148">
        <v>7.8356820199999984</v>
      </c>
      <c r="H413" s="149">
        <v>5.8531404399999998</v>
      </c>
    </row>
    <row r="414" spans="2:8" x14ac:dyDescent="0.25">
      <c r="B414" s="134" t="s">
        <v>50</v>
      </c>
      <c r="C414" s="135" t="s">
        <v>1058</v>
      </c>
      <c r="D414" s="135" t="s">
        <v>1342</v>
      </c>
      <c r="E414" s="135" t="s">
        <v>52</v>
      </c>
      <c r="F414" s="136">
        <v>6.06</v>
      </c>
      <c r="G414" s="148">
        <v>8.502764255999999</v>
      </c>
      <c r="H414" s="149">
        <v>6.3514406880000003</v>
      </c>
    </row>
    <row r="415" spans="2:8" x14ac:dyDescent="0.25">
      <c r="B415" s="134" t="s">
        <v>50</v>
      </c>
      <c r="C415" s="135" t="s">
        <v>1058</v>
      </c>
      <c r="D415" s="135" t="s">
        <v>784</v>
      </c>
      <c r="E415" s="135" t="s">
        <v>49</v>
      </c>
      <c r="F415" s="136">
        <v>6.06</v>
      </c>
      <c r="G415" s="148">
        <v>9.3951015369999986</v>
      </c>
      <c r="H415" s="149">
        <v>7.0180037439999996</v>
      </c>
    </row>
    <row r="416" spans="2:8" x14ac:dyDescent="0.25">
      <c r="B416" s="134" t="s">
        <v>50</v>
      </c>
      <c r="C416" s="135" t="s">
        <v>1058</v>
      </c>
      <c r="D416" s="135" t="s">
        <v>783</v>
      </c>
      <c r="E416" s="135" t="s">
        <v>49</v>
      </c>
      <c r="F416" s="136">
        <v>6.06</v>
      </c>
      <c r="G416" s="148">
        <v>9.3420218269999982</v>
      </c>
      <c r="H416" s="149">
        <v>6.9783543440000004</v>
      </c>
    </row>
    <row r="417" spans="2:8" x14ac:dyDescent="0.25">
      <c r="B417" s="134" t="s">
        <v>50</v>
      </c>
      <c r="C417" s="135" t="s">
        <v>1058</v>
      </c>
      <c r="D417" s="135" t="s">
        <v>782</v>
      </c>
      <c r="E417" s="135" t="s">
        <v>49</v>
      </c>
      <c r="F417" s="136">
        <v>6.06</v>
      </c>
      <c r="G417" s="148">
        <v>6.9030147569999993</v>
      </c>
      <c r="H417" s="149">
        <v>5.1564509520000001</v>
      </c>
    </row>
    <row r="418" spans="2:8" x14ac:dyDescent="0.25">
      <c r="B418" s="134" t="s">
        <v>50</v>
      </c>
      <c r="C418" s="135" t="s">
        <v>1058</v>
      </c>
      <c r="D418" s="135" t="s">
        <v>781</v>
      </c>
      <c r="E418" s="135" t="s">
        <v>49</v>
      </c>
      <c r="F418" s="136">
        <v>6.06</v>
      </c>
      <c r="G418" s="148">
        <v>9.5605076550000003</v>
      </c>
      <c r="H418" s="149">
        <v>7.1415595039999999</v>
      </c>
    </row>
    <row r="419" spans="2:8" x14ac:dyDescent="0.25">
      <c r="B419" s="134" t="s">
        <v>50</v>
      </c>
      <c r="C419" s="135" t="s">
        <v>1058</v>
      </c>
      <c r="D419" s="135" t="s">
        <v>780</v>
      </c>
      <c r="E419" s="135" t="s">
        <v>49</v>
      </c>
      <c r="F419" s="136">
        <v>6.06</v>
      </c>
      <c r="G419" s="148">
        <v>10.662563287999998</v>
      </c>
      <c r="H419" s="149">
        <v>7.9647796</v>
      </c>
    </row>
    <row r="420" spans="2:8" x14ac:dyDescent="0.25">
      <c r="B420" s="134" t="s">
        <v>50</v>
      </c>
      <c r="C420" s="135" t="s">
        <v>1058</v>
      </c>
      <c r="D420" s="135" t="s">
        <v>779</v>
      </c>
      <c r="E420" s="135" t="s">
        <v>49</v>
      </c>
      <c r="F420" s="136">
        <v>6.06</v>
      </c>
      <c r="G420" s="148">
        <v>7.6736090509999997</v>
      </c>
      <c r="H420" s="149">
        <v>5.7320738800000006</v>
      </c>
    </row>
    <row r="421" spans="2:8" x14ac:dyDescent="0.25">
      <c r="B421" s="134" t="s">
        <v>50</v>
      </c>
      <c r="C421" s="135" t="s">
        <v>1058</v>
      </c>
      <c r="D421" s="135" t="s">
        <v>778</v>
      </c>
      <c r="E421" s="135" t="s">
        <v>49</v>
      </c>
      <c r="F421" s="136">
        <v>6.06</v>
      </c>
      <c r="G421" s="148">
        <v>8.819544861999999</v>
      </c>
      <c r="H421" s="149">
        <v>6.5880711519999995</v>
      </c>
    </row>
    <row r="422" spans="2:8" x14ac:dyDescent="0.25">
      <c r="B422" s="134" t="s">
        <v>50</v>
      </c>
      <c r="C422" s="135" t="s">
        <v>1058</v>
      </c>
      <c r="D422" s="135" t="s">
        <v>777</v>
      </c>
      <c r="E422" s="135" t="s">
        <v>49</v>
      </c>
      <c r="F422" s="136">
        <v>6.06</v>
      </c>
      <c r="G422" s="148">
        <v>7.8830318929999992</v>
      </c>
      <c r="H422" s="149">
        <v>5.8885104480000008</v>
      </c>
    </row>
    <row r="423" spans="2:8" x14ac:dyDescent="0.25">
      <c r="B423" s="134" t="s">
        <v>50</v>
      </c>
      <c r="C423" s="135" t="s">
        <v>1058</v>
      </c>
      <c r="D423" s="135" t="s">
        <v>1341</v>
      </c>
      <c r="E423" s="135" t="s">
        <v>49</v>
      </c>
      <c r="F423" s="136">
        <v>6.06</v>
      </c>
      <c r="G423" s="148">
        <v>7.7916041559999991</v>
      </c>
      <c r="H423" s="149">
        <v>5.8202149280000004</v>
      </c>
    </row>
    <row r="424" spans="2:8" x14ac:dyDescent="0.25">
      <c r="B424" s="134" t="s">
        <v>50</v>
      </c>
      <c r="C424" s="135" t="s">
        <v>1058</v>
      </c>
      <c r="D424" s="135" t="s">
        <v>776</v>
      </c>
      <c r="E424" s="135" t="s">
        <v>49</v>
      </c>
      <c r="F424" s="136">
        <v>6.06</v>
      </c>
      <c r="G424" s="148">
        <v>8.1721578579999985</v>
      </c>
      <c r="H424" s="149">
        <v>6.1044825839999994</v>
      </c>
    </row>
    <row r="425" spans="2:8" x14ac:dyDescent="0.25">
      <c r="B425" s="134" t="s">
        <v>50</v>
      </c>
      <c r="C425" s="135" t="s">
        <v>1058</v>
      </c>
      <c r="D425" s="135" t="s">
        <v>775</v>
      </c>
      <c r="E425" s="135" t="s">
        <v>49</v>
      </c>
      <c r="F425" s="136">
        <v>6.06</v>
      </c>
      <c r="G425" s="148">
        <v>7.8210298189999987</v>
      </c>
      <c r="H425" s="149">
        <v>5.8421950719999991</v>
      </c>
    </row>
    <row r="426" spans="2:8" x14ac:dyDescent="0.25">
      <c r="B426" s="134" t="s">
        <v>50</v>
      </c>
      <c r="C426" s="135" t="s">
        <v>1058</v>
      </c>
      <c r="D426" s="135" t="s">
        <v>774</v>
      </c>
      <c r="E426" s="135" t="s">
        <v>49</v>
      </c>
      <c r="F426" s="136">
        <v>6.06</v>
      </c>
      <c r="G426" s="148">
        <v>6.1790590739999995</v>
      </c>
      <c r="H426" s="149">
        <v>4.6156666639999999</v>
      </c>
    </row>
    <row r="427" spans="2:8" x14ac:dyDescent="0.25">
      <c r="B427" s="134" t="s">
        <v>50</v>
      </c>
      <c r="C427" s="135" t="s">
        <v>1058</v>
      </c>
      <c r="D427" s="135" t="s">
        <v>773</v>
      </c>
      <c r="E427" s="135" t="s">
        <v>49</v>
      </c>
      <c r="F427" s="136">
        <v>6.06</v>
      </c>
      <c r="G427" s="148">
        <v>8.8539758529999979</v>
      </c>
      <c r="H427" s="149">
        <v>6.6137911920000008</v>
      </c>
    </row>
    <row r="428" spans="2:8" x14ac:dyDescent="0.25">
      <c r="B428" s="134" t="s">
        <v>50</v>
      </c>
      <c r="C428" s="135" t="s">
        <v>1058</v>
      </c>
      <c r="D428" s="135" t="s">
        <v>772</v>
      </c>
      <c r="E428" s="135" t="s">
        <v>49</v>
      </c>
      <c r="F428" s="136">
        <v>6.06</v>
      </c>
      <c r="G428" s="148">
        <v>9.1766014429999991</v>
      </c>
      <c r="H428" s="149">
        <v>6.8547874080000009</v>
      </c>
    </row>
    <row r="429" spans="2:8" x14ac:dyDescent="0.25">
      <c r="B429" s="134" t="s">
        <v>50</v>
      </c>
      <c r="C429" s="135" t="s">
        <v>1058</v>
      </c>
      <c r="D429" s="135" t="s">
        <v>771</v>
      </c>
      <c r="E429" s="135" t="s">
        <v>49</v>
      </c>
      <c r="F429" s="136">
        <v>6.06</v>
      </c>
      <c r="G429" s="148">
        <v>7.9175851639999992</v>
      </c>
      <c r="H429" s="149">
        <v>5.914320912</v>
      </c>
    </row>
    <row r="430" spans="2:8" x14ac:dyDescent="0.25">
      <c r="B430" s="134" t="s">
        <v>50</v>
      </c>
      <c r="C430" s="135" t="s">
        <v>1058</v>
      </c>
      <c r="D430" s="135" t="s">
        <v>770</v>
      </c>
      <c r="E430" s="135" t="s">
        <v>49</v>
      </c>
      <c r="F430" s="136">
        <v>6.06</v>
      </c>
      <c r="G430" s="148">
        <v>7.3647797019999999</v>
      </c>
      <c r="H430" s="149">
        <v>5.5013829520000002</v>
      </c>
    </row>
    <row r="431" spans="2:8" x14ac:dyDescent="0.25">
      <c r="B431" s="134" t="s">
        <v>50</v>
      </c>
      <c r="C431" s="135" t="s">
        <v>1058</v>
      </c>
      <c r="D431" s="135" t="s">
        <v>769</v>
      </c>
      <c r="E431" s="135" t="s">
        <v>49</v>
      </c>
      <c r="F431" s="136">
        <v>6.06</v>
      </c>
      <c r="G431" s="148">
        <v>8.1376952779999989</v>
      </c>
      <c r="H431" s="149">
        <v>6.078739176</v>
      </c>
    </row>
    <row r="432" spans="2:8" x14ac:dyDescent="0.25">
      <c r="B432" s="134" t="s">
        <v>50</v>
      </c>
      <c r="C432" s="135" t="s">
        <v>1058</v>
      </c>
      <c r="D432" s="135" t="s">
        <v>768</v>
      </c>
      <c r="E432" s="135" t="s">
        <v>49</v>
      </c>
      <c r="F432" s="136">
        <v>6.06</v>
      </c>
      <c r="G432" s="148">
        <v>9.3205973520000001</v>
      </c>
      <c r="H432" s="149">
        <v>6.9623503120000008</v>
      </c>
    </row>
    <row r="433" spans="2:8" x14ac:dyDescent="0.25">
      <c r="B433" s="134" t="s">
        <v>50</v>
      </c>
      <c r="C433" s="135" t="s">
        <v>1058</v>
      </c>
      <c r="D433" s="135" t="s">
        <v>767</v>
      </c>
      <c r="E433" s="135" t="s">
        <v>49</v>
      </c>
      <c r="F433" s="136">
        <v>6.06</v>
      </c>
      <c r="G433" s="148">
        <v>8.8989117149999988</v>
      </c>
      <c r="H433" s="149">
        <v>6.6473567840000003</v>
      </c>
    </row>
    <row r="434" spans="2:8" x14ac:dyDescent="0.25">
      <c r="B434" s="134" t="s">
        <v>50</v>
      </c>
      <c r="C434" s="135" t="s">
        <v>1058</v>
      </c>
      <c r="D434" s="135" t="s">
        <v>766</v>
      </c>
      <c r="E434" s="135" t="s">
        <v>49</v>
      </c>
      <c r="F434" s="136">
        <v>6.06</v>
      </c>
      <c r="G434" s="148">
        <v>8.0214090359999979</v>
      </c>
      <c r="H434" s="149">
        <v>5.9918752399999997</v>
      </c>
    </row>
    <row r="435" spans="2:8" x14ac:dyDescent="0.25">
      <c r="B435" s="134" t="s">
        <v>50</v>
      </c>
      <c r="C435" s="135" t="s">
        <v>1058</v>
      </c>
      <c r="D435" s="135" t="s">
        <v>765</v>
      </c>
      <c r="E435" s="135" t="s">
        <v>49</v>
      </c>
      <c r="F435" s="136">
        <v>6.06</v>
      </c>
      <c r="G435" s="148">
        <v>9.3205973520000001</v>
      </c>
      <c r="H435" s="149">
        <v>6.9623503120000008</v>
      </c>
    </row>
    <row r="436" spans="2:8" x14ac:dyDescent="0.25">
      <c r="B436" s="134" t="s">
        <v>50</v>
      </c>
      <c r="C436" s="135" t="s">
        <v>1058</v>
      </c>
      <c r="D436" s="135" t="s">
        <v>764</v>
      </c>
      <c r="E436" s="135" t="s">
        <v>49</v>
      </c>
      <c r="F436" s="136">
        <v>6.06</v>
      </c>
      <c r="G436" s="148">
        <v>5.9944947369999992</v>
      </c>
      <c r="H436" s="149">
        <v>4.4777995279999994</v>
      </c>
    </row>
    <row r="437" spans="2:8" x14ac:dyDescent="0.25">
      <c r="B437" s="134" t="s">
        <v>50</v>
      </c>
      <c r="C437" s="135" t="s">
        <v>1058</v>
      </c>
      <c r="D437" s="135" t="s">
        <v>1340</v>
      </c>
      <c r="E437" s="135" t="s">
        <v>49</v>
      </c>
      <c r="F437" s="136">
        <v>6.06</v>
      </c>
      <c r="G437" s="148">
        <v>7.8113238439999986</v>
      </c>
      <c r="H437" s="149">
        <v>5.8349448960000005</v>
      </c>
    </row>
    <row r="438" spans="2:8" x14ac:dyDescent="0.25">
      <c r="B438" s="134" t="s">
        <v>50</v>
      </c>
      <c r="C438" s="135" t="s">
        <v>1058</v>
      </c>
      <c r="D438" s="135" t="s">
        <v>763</v>
      </c>
      <c r="E438" s="135" t="s">
        <v>49</v>
      </c>
      <c r="F438" s="136">
        <v>6.06</v>
      </c>
      <c r="G438" s="148">
        <v>9.5989799999999992</v>
      </c>
      <c r="H438" s="149">
        <v>7.1702980800000002</v>
      </c>
    </row>
    <row r="439" spans="2:8" x14ac:dyDescent="0.25">
      <c r="B439" s="134" t="s">
        <v>50</v>
      </c>
      <c r="C439" s="135" t="s">
        <v>1058</v>
      </c>
      <c r="D439" s="135" t="s">
        <v>762</v>
      </c>
      <c r="E439" s="135" t="s">
        <v>49</v>
      </c>
      <c r="F439" s="136">
        <v>6.06</v>
      </c>
      <c r="G439" s="148">
        <v>9.0486394990000001</v>
      </c>
      <c r="H439" s="149">
        <v>6.7592021280000001</v>
      </c>
    </row>
    <row r="440" spans="2:8" x14ac:dyDescent="0.25">
      <c r="B440" s="134" t="s">
        <v>50</v>
      </c>
      <c r="C440" s="135" t="s">
        <v>1058</v>
      </c>
      <c r="D440" s="135" t="s">
        <v>761</v>
      </c>
      <c r="E440" s="135" t="s">
        <v>49</v>
      </c>
      <c r="F440" s="136">
        <v>6.06</v>
      </c>
      <c r="G440" s="148">
        <v>8.1074432059999992</v>
      </c>
      <c r="H440" s="149">
        <v>6.0561413040000005</v>
      </c>
    </row>
    <row r="441" spans="2:8" x14ac:dyDescent="0.25">
      <c r="B441" s="134" t="s">
        <v>50</v>
      </c>
      <c r="C441" s="135" t="s">
        <v>1058</v>
      </c>
      <c r="D441" s="135" t="s">
        <v>760</v>
      </c>
      <c r="E441" s="135" t="s">
        <v>49</v>
      </c>
      <c r="F441" s="136">
        <v>6.06</v>
      </c>
      <c r="G441" s="148">
        <v>8.3292601449999992</v>
      </c>
      <c r="H441" s="149">
        <v>6.2218356639999994</v>
      </c>
    </row>
    <row r="442" spans="2:8" x14ac:dyDescent="0.25">
      <c r="B442" s="134" t="s">
        <v>50</v>
      </c>
      <c r="C442" s="135" t="s">
        <v>1058</v>
      </c>
      <c r="D442" s="135" t="s">
        <v>759</v>
      </c>
      <c r="E442" s="135" t="s">
        <v>49</v>
      </c>
      <c r="F442" s="136">
        <v>6.06</v>
      </c>
      <c r="G442" s="148">
        <v>7.777815047999999</v>
      </c>
      <c r="H442" s="149">
        <v>5.8099147200000001</v>
      </c>
    </row>
    <row r="443" spans="2:8" x14ac:dyDescent="0.25">
      <c r="B443" s="134" t="s">
        <v>50</v>
      </c>
      <c r="C443" s="135" t="s">
        <v>1058</v>
      </c>
      <c r="D443" s="135" t="s">
        <v>758</v>
      </c>
      <c r="E443" s="135" t="s">
        <v>49</v>
      </c>
      <c r="F443" s="136">
        <v>6.06</v>
      </c>
      <c r="G443" s="148">
        <v>7.8086224749999991</v>
      </c>
      <c r="H443" s="149">
        <v>5.8329271199999999</v>
      </c>
    </row>
    <row r="444" spans="2:8" x14ac:dyDescent="0.25">
      <c r="B444" s="134" t="s">
        <v>50</v>
      </c>
      <c r="C444" s="135" t="s">
        <v>1058</v>
      </c>
      <c r="D444" s="135" t="s">
        <v>757</v>
      </c>
      <c r="E444" s="135" t="s">
        <v>49</v>
      </c>
      <c r="F444" s="136">
        <v>6.06</v>
      </c>
      <c r="G444" s="148">
        <v>7.7806264689999995</v>
      </c>
      <c r="H444" s="149">
        <v>5.8120147920000003</v>
      </c>
    </row>
    <row r="445" spans="2:8" x14ac:dyDescent="0.25">
      <c r="B445" s="134" t="s">
        <v>50</v>
      </c>
      <c r="C445" s="135" t="s">
        <v>1058</v>
      </c>
      <c r="D445" s="135" t="s">
        <v>750</v>
      </c>
      <c r="E445" s="135" t="s">
        <v>52</v>
      </c>
      <c r="F445" s="136">
        <v>6.06</v>
      </c>
      <c r="G445" s="148">
        <v>6.9250944489999995</v>
      </c>
      <c r="H445" s="149">
        <v>5.1729446960000001</v>
      </c>
    </row>
    <row r="446" spans="2:8" x14ac:dyDescent="0.25">
      <c r="B446" s="134" t="s">
        <v>50</v>
      </c>
      <c r="C446" s="135" t="s">
        <v>1058</v>
      </c>
      <c r="D446" s="135" t="s">
        <v>749</v>
      </c>
      <c r="E446" s="135" t="s">
        <v>52</v>
      </c>
      <c r="F446" s="136">
        <v>6.06</v>
      </c>
      <c r="G446" s="148">
        <v>8.8350255099999995</v>
      </c>
      <c r="H446" s="149">
        <v>6.5996352639999998</v>
      </c>
    </row>
    <row r="447" spans="2:8" x14ac:dyDescent="0.25">
      <c r="B447" s="134" t="s">
        <v>50</v>
      </c>
      <c r="C447" s="135" t="s">
        <v>1058</v>
      </c>
      <c r="D447" s="135" t="s">
        <v>748</v>
      </c>
      <c r="E447" s="135" t="s">
        <v>52</v>
      </c>
      <c r="F447" s="136">
        <v>6.06</v>
      </c>
      <c r="G447" s="148">
        <v>7.3148466639999992</v>
      </c>
      <c r="H447" s="149">
        <v>5.4640835599999997</v>
      </c>
    </row>
    <row r="448" spans="2:8" x14ac:dyDescent="0.25">
      <c r="B448" s="134" t="s">
        <v>50</v>
      </c>
      <c r="C448" s="135" t="s">
        <v>1058</v>
      </c>
      <c r="D448" s="135" t="s">
        <v>747</v>
      </c>
      <c r="E448" s="135" t="s">
        <v>52</v>
      </c>
      <c r="F448" s="136">
        <v>6.06</v>
      </c>
      <c r="G448" s="148">
        <v>9.565916506999999</v>
      </c>
      <c r="H448" s="149">
        <v>7.1456001359999997</v>
      </c>
    </row>
    <row r="449" spans="2:8" x14ac:dyDescent="0.25">
      <c r="B449" s="134" t="s">
        <v>50</v>
      </c>
      <c r="C449" s="135" t="s">
        <v>1058</v>
      </c>
      <c r="D449" s="135" t="s">
        <v>746</v>
      </c>
      <c r="E449" s="135" t="s">
        <v>52</v>
      </c>
      <c r="F449" s="136">
        <v>6.06</v>
      </c>
      <c r="G449" s="148">
        <v>7.7806264689999995</v>
      </c>
      <c r="H449" s="149">
        <v>5.8120147920000003</v>
      </c>
    </row>
    <row r="450" spans="2:8" x14ac:dyDescent="0.25">
      <c r="B450" s="134" t="s">
        <v>50</v>
      </c>
      <c r="C450" s="135" t="s">
        <v>1058</v>
      </c>
      <c r="D450" s="135" t="s">
        <v>745</v>
      </c>
      <c r="E450" s="135" t="s">
        <v>52</v>
      </c>
      <c r="F450" s="136">
        <v>6.06</v>
      </c>
      <c r="G450" s="148">
        <v>8.9177336639999982</v>
      </c>
      <c r="H450" s="149">
        <v>6.6614172079999996</v>
      </c>
    </row>
    <row r="451" spans="2:8" x14ac:dyDescent="0.25">
      <c r="B451" s="134" t="s">
        <v>50</v>
      </c>
      <c r="C451" s="135" t="s">
        <v>1058</v>
      </c>
      <c r="D451" s="135" t="s">
        <v>744</v>
      </c>
      <c r="E451" s="135" t="s">
        <v>52</v>
      </c>
      <c r="F451" s="136">
        <v>6.06</v>
      </c>
      <c r="G451" s="148">
        <v>8.2129107249999986</v>
      </c>
      <c r="H451" s="149">
        <v>6.1349239760000005</v>
      </c>
    </row>
    <row r="452" spans="2:8" x14ac:dyDescent="0.25">
      <c r="B452" s="134" t="s">
        <v>50</v>
      </c>
      <c r="C452" s="135" t="s">
        <v>1058</v>
      </c>
      <c r="D452" s="135" t="s">
        <v>743</v>
      </c>
      <c r="E452" s="135" t="s">
        <v>52</v>
      </c>
      <c r="F452" s="136">
        <v>6.06</v>
      </c>
      <c r="G452" s="148">
        <v>8.4608140639999991</v>
      </c>
      <c r="H452" s="149">
        <v>6.3201042000000003</v>
      </c>
    </row>
    <row r="453" spans="2:8" x14ac:dyDescent="0.25">
      <c r="B453" s="134" t="s">
        <v>50</v>
      </c>
      <c r="C453" s="135" t="s">
        <v>1058</v>
      </c>
      <c r="D453" s="135" t="s">
        <v>1345</v>
      </c>
      <c r="E453" s="135" t="s">
        <v>52</v>
      </c>
      <c r="F453" s="136">
        <v>6.06</v>
      </c>
      <c r="G453" s="148">
        <v>9.0952872809999992</v>
      </c>
      <c r="H453" s="149">
        <v>6.7940468640000011</v>
      </c>
    </row>
    <row r="454" spans="2:8" x14ac:dyDescent="0.25">
      <c r="B454" s="134" t="s">
        <v>50</v>
      </c>
      <c r="C454" s="135" t="s">
        <v>1058</v>
      </c>
      <c r="D454" s="135" t="s">
        <v>742</v>
      </c>
      <c r="E454" s="135" t="s">
        <v>52</v>
      </c>
      <c r="F454" s="136">
        <v>6.06</v>
      </c>
      <c r="G454" s="148">
        <v>10.681220159</v>
      </c>
      <c r="H454" s="149">
        <v>7.9787160719999992</v>
      </c>
    </row>
    <row r="455" spans="2:8" x14ac:dyDescent="0.25">
      <c r="B455" s="134" t="s">
        <v>50</v>
      </c>
      <c r="C455" s="135" t="s">
        <v>1058</v>
      </c>
      <c r="D455" s="135" t="s">
        <v>741</v>
      </c>
      <c r="E455" s="135" t="s">
        <v>52</v>
      </c>
      <c r="F455" s="136">
        <v>6.06</v>
      </c>
      <c r="G455" s="148">
        <v>10.199566371999998</v>
      </c>
      <c r="H455" s="149">
        <v>7.618927104</v>
      </c>
    </row>
    <row r="456" spans="2:8" x14ac:dyDescent="0.25">
      <c r="B456" s="134" t="s">
        <v>50</v>
      </c>
      <c r="C456" s="135" t="s">
        <v>1058</v>
      </c>
      <c r="D456" s="135" t="s">
        <v>740</v>
      </c>
      <c r="E456" s="135" t="s">
        <v>52</v>
      </c>
      <c r="F456" s="136">
        <v>6.06</v>
      </c>
      <c r="G456" s="148">
        <v>9.1577030689999983</v>
      </c>
      <c r="H456" s="149">
        <v>6.8406711040000001</v>
      </c>
    </row>
    <row r="457" spans="2:8" x14ac:dyDescent="0.25">
      <c r="B457" s="134" t="s">
        <v>50</v>
      </c>
      <c r="C457" s="135" t="s">
        <v>1058</v>
      </c>
      <c r="D457" s="135" t="s">
        <v>739</v>
      </c>
      <c r="E457" s="135" t="s">
        <v>52</v>
      </c>
      <c r="F457" s="136">
        <v>6.06</v>
      </c>
      <c r="G457" s="148">
        <v>8.5933584510000003</v>
      </c>
      <c r="H457" s="149">
        <v>6.4191134000000005</v>
      </c>
    </row>
    <row r="458" spans="2:8" x14ac:dyDescent="0.25">
      <c r="B458" s="134" t="s">
        <v>50</v>
      </c>
      <c r="C458" s="135" t="s">
        <v>1058</v>
      </c>
      <c r="D458" s="135" t="s">
        <v>738</v>
      </c>
      <c r="E458" s="135" t="s">
        <v>52</v>
      </c>
      <c r="F458" s="136">
        <v>6.06</v>
      </c>
      <c r="G458" s="148">
        <v>7.9583349739999996</v>
      </c>
      <c r="H458" s="149">
        <v>5.9447602719999999</v>
      </c>
    </row>
    <row r="459" spans="2:8" x14ac:dyDescent="0.25">
      <c r="B459" s="134" t="s">
        <v>50</v>
      </c>
      <c r="C459" s="135" t="s">
        <v>1058</v>
      </c>
      <c r="D459" s="135" t="s">
        <v>737</v>
      </c>
      <c r="E459" s="135" t="s">
        <v>52</v>
      </c>
      <c r="F459" s="136">
        <v>6.06</v>
      </c>
      <c r="G459" s="148">
        <v>8.0025106619999988</v>
      </c>
      <c r="H459" s="149">
        <v>5.9777589360000007</v>
      </c>
    </row>
    <row r="460" spans="2:8" x14ac:dyDescent="0.25">
      <c r="B460" s="134" t="s">
        <v>50</v>
      </c>
      <c r="C460" s="135" t="s">
        <v>1058</v>
      </c>
      <c r="D460" s="135" t="s">
        <v>736</v>
      </c>
      <c r="E460" s="135" t="s">
        <v>52</v>
      </c>
      <c r="F460" s="136">
        <v>6.06</v>
      </c>
      <c r="G460" s="148">
        <v>9.3791633579999978</v>
      </c>
      <c r="H460" s="149">
        <v>7.0060982560000005</v>
      </c>
    </row>
    <row r="461" spans="2:8" x14ac:dyDescent="0.25">
      <c r="B461" s="134" t="s">
        <v>50</v>
      </c>
      <c r="C461" s="135" t="s">
        <v>1058</v>
      </c>
      <c r="D461" s="135" t="s">
        <v>735</v>
      </c>
      <c r="E461" s="135" t="s">
        <v>52</v>
      </c>
      <c r="F461" s="136">
        <v>6.06</v>
      </c>
      <c r="G461" s="148">
        <v>8.1384320149999994</v>
      </c>
      <c r="H461" s="149">
        <v>6.0792898480000011</v>
      </c>
    </row>
    <row r="462" spans="2:8" x14ac:dyDescent="0.25">
      <c r="B462" s="134" t="s">
        <v>50</v>
      </c>
      <c r="C462" s="135" t="s">
        <v>1058</v>
      </c>
      <c r="D462" s="135" t="s">
        <v>1343</v>
      </c>
      <c r="E462" s="135" t="s">
        <v>52</v>
      </c>
      <c r="F462" s="136">
        <v>6.06</v>
      </c>
      <c r="G462" s="148">
        <v>8.0569059010000004</v>
      </c>
      <c r="H462" s="149">
        <v>6.0183908080000004</v>
      </c>
    </row>
    <row r="463" spans="2:8" x14ac:dyDescent="0.25">
      <c r="B463" s="134" t="s">
        <v>50</v>
      </c>
      <c r="C463" s="135" t="s">
        <v>1058</v>
      </c>
      <c r="D463" s="135" t="s">
        <v>734</v>
      </c>
      <c r="E463" s="135" t="s">
        <v>52</v>
      </c>
      <c r="F463" s="136">
        <v>6.06</v>
      </c>
      <c r="G463" s="148">
        <v>6.7001226859999994</v>
      </c>
      <c r="H463" s="149">
        <v>5.0048942320000007</v>
      </c>
    </row>
    <row r="464" spans="2:8" x14ac:dyDescent="0.25">
      <c r="B464" s="134" t="s">
        <v>50</v>
      </c>
      <c r="C464" s="135" t="s">
        <v>1058</v>
      </c>
      <c r="D464" s="135" t="s">
        <v>733</v>
      </c>
      <c r="E464" s="135" t="s">
        <v>52</v>
      </c>
      <c r="F464" s="136">
        <v>6.06</v>
      </c>
      <c r="G464" s="148">
        <v>7.5267222389999997</v>
      </c>
      <c r="H464" s="149">
        <v>5.6223519759999991</v>
      </c>
    </row>
    <row r="465" spans="2:8" x14ac:dyDescent="0.25">
      <c r="B465" s="134" t="s">
        <v>50</v>
      </c>
      <c r="C465" s="135" t="s">
        <v>1058</v>
      </c>
      <c r="D465" s="135" t="s">
        <v>732</v>
      </c>
      <c r="E465" s="135" t="s">
        <v>52</v>
      </c>
      <c r="F465" s="136">
        <v>6.06</v>
      </c>
      <c r="G465" s="148">
        <v>8.5674024830000004</v>
      </c>
      <c r="H465" s="149">
        <v>6.3997250719999998</v>
      </c>
    </row>
    <row r="466" spans="2:8" x14ac:dyDescent="0.25">
      <c r="B466" s="134" t="s">
        <v>50</v>
      </c>
      <c r="C466" s="135" t="s">
        <v>1058</v>
      </c>
      <c r="D466" s="135" t="s">
        <v>731</v>
      </c>
      <c r="E466" s="135" t="s">
        <v>52</v>
      </c>
      <c r="F466" s="136">
        <v>6.06</v>
      </c>
      <c r="G466" s="148">
        <v>8.3236821389999989</v>
      </c>
      <c r="H466" s="149">
        <v>6.2176700640000009</v>
      </c>
    </row>
    <row r="467" spans="2:8" x14ac:dyDescent="0.25">
      <c r="B467" s="134" t="s">
        <v>50</v>
      </c>
      <c r="C467" s="135" t="s">
        <v>1058</v>
      </c>
      <c r="D467" s="135" t="s">
        <v>730</v>
      </c>
      <c r="E467" s="135" t="s">
        <v>52</v>
      </c>
      <c r="F467" s="136">
        <v>6.06</v>
      </c>
      <c r="G467" s="148">
        <v>7.6655120769999989</v>
      </c>
      <c r="H467" s="149">
        <v>5.7260256319999998</v>
      </c>
    </row>
    <row r="468" spans="2:8" x14ac:dyDescent="0.25">
      <c r="B468" s="134" t="s">
        <v>50</v>
      </c>
      <c r="C468" s="135" t="s">
        <v>1058</v>
      </c>
      <c r="D468" s="135" t="s">
        <v>729</v>
      </c>
      <c r="E468" s="135" t="s">
        <v>52</v>
      </c>
      <c r="F468" s="136">
        <v>6.06</v>
      </c>
      <c r="G468" s="148">
        <v>7.8831439829999992</v>
      </c>
      <c r="H468" s="149">
        <v>5.88859376</v>
      </c>
    </row>
    <row r="469" spans="2:8" x14ac:dyDescent="0.25">
      <c r="B469" s="134" t="s">
        <v>50</v>
      </c>
      <c r="C469" s="135" t="s">
        <v>1058</v>
      </c>
      <c r="D469" s="135" t="s">
        <v>728</v>
      </c>
      <c r="E469" s="135" t="s">
        <v>52</v>
      </c>
      <c r="F469" s="136">
        <v>6.06</v>
      </c>
      <c r="G469" s="148">
        <v>8.390977917999999</v>
      </c>
      <c r="H469" s="149">
        <v>6.2679386959999999</v>
      </c>
    </row>
    <row r="470" spans="2:8" x14ac:dyDescent="0.25">
      <c r="B470" s="134" t="s">
        <v>50</v>
      </c>
      <c r="C470" s="135" t="s">
        <v>1058</v>
      </c>
      <c r="D470" s="135" t="s">
        <v>727</v>
      </c>
      <c r="E470" s="135" t="s">
        <v>52</v>
      </c>
      <c r="F470" s="136">
        <v>6.06</v>
      </c>
      <c r="G470" s="148">
        <v>9.4787257719999989</v>
      </c>
      <c r="H470" s="149">
        <v>7.0804694560000003</v>
      </c>
    </row>
    <row r="471" spans="2:8" x14ac:dyDescent="0.25">
      <c r="B471" s="134" t="s">
        <v>50</v>
      </c>
      <c r="C471" s="135" t="s">
        <v>1058</v>
      </c>
      <c r="D471" s="135" t="s">
        <v>726</v>
      </c>
      <c r="E471" s="135" t="s">
        <v>52</v>
      </c>
      <c r="F471" s="136">
        <v>6.06</v>
      </c>
      <c r="G471" s="148">
        <v>8.3520521179999996</v>
      </c>
      <c r="H471" s="149">
        <v>6.2388607760000001</v>
      </c>
    </row>
    <row r="472" spans="2:8" x14ac:dyDescent="0.25">
      <c r="B472" s="134" t="s">
        <v>50</v>
      </c>
      <c r="C472" s="135" t="s">
        <v>1058</v>
      </c>
      <c r="D472" s="135" t="s">
        <v>725</v>
      </c>
      <c r="E472" s="135" t="s">
        <v>52</v>
      </c>
      <c r="F472" s="136">
        <v>6.06</v>
      </c>
      <c r="G472" s="148">
        <v>7.7160463249999989</v>
      </c>
      <c r="H472" s="149">
        <v>5.7637740959999997</v>
      </c>
    </row>
    <row r="473" spans="2:8" x14ac:dyDescent="0.25">
      <c r="B473" s="134" t="s">
        <v>50</v>
      </c>
      <c r="C473" s="135" t="s">
        <v>1058</v>
      </c>
      <c r="D473" s="135" t="s">
        <v>724</v>
      </c>
      <c r="E473" s="135" t="s">
        <v>52</v>
      </c>
      <c r="F473" s="136">
        <v>6.06</v>
      </c>
      <c r="G473" s="148">
        <v>7.1573856889999998</v>
      </c>
      <c r="H473" s="149">
        <v>5.3464622559999997</v>
      </c>
    </row>
    <row r="474" spans="2:8" x14ac:dyDescent="0.25">
      <c r="B474" s="134" t="s">
        <v>50</v>
      </c>
      <c r="C474" s="135" t="s">
        <v>1058</v>
      </c>
      <c r="D474" s="135" t="s">
        <v>723</v>
      </c>
      <c r="E474" s="135" t="s">
        <v>52</v>
      </c>
      <c r="F474" s="136">
        <v>6.06</v>
      </c>
      <c r="G474" s="148">
        <v>6.9364858499999995</v>
      </c>
      <c r="H474" s="149">
        <v>5.1814536960000002</v>
      </c>
    </row>
    <row r="475" spans="2:8" x14ac:dyDescent="0.25">
      <c r="B475" s="134" t="s">
        <v>50</v>
      </c>
      <c r="C475" s="135" t="s">
        <v>1058</v>
      </c>
      <c r="D475" s="135" t="s">
        <v>722</v>
      </c>
      <c r="E475" s="135" t="s">
        <v>52</v>
      </c>
      <c r="F475" s="136">
        <v>6.06</v>
      </c>
      <c r="G475" s="148">
        <v>8.939902008999999</v>
      </c>
      <c r="H475" s="149">
        <v>6.6779759760000008</v>
      </c>
    </row>
    <row r="476" spans="2:8" x14ac:dyDescent="0.25">
      <c r="B476" s="134" t="s">
        <v>50</v>
      </c>
      <c r="C476" s="135" t="s">
        <v>1058</v>
      </c>
      <c r="D476" s="135" t="s">
        <v>1344</v>
      </c>
      <c r="E476" s="135" t="s">
        <v>52</v>
      </c>
      <c r="F476" s="136">
        <v>6.06</v>
      </c>
      <c r="G476" s="148">
        <v>9.6891472339999982</v>
      </c>
      <c r="H476" s="149">
        <v>7.2376517680000001</v>
      </c>
    </row>
    <row r="477" spans="2:8" x14ac:dyDescent="0.25">
      <c r="B477" s="134" t="s">
        <v>50</v>
      </c>
      <c r="C477" s="135" t="s">
        <v>1058</v>
      </c>
      <c r="D477" s="135" t="s">
        <v>721</v>
      </c>
      <c r="E477" s="135" t="s">
        <v>52</v>
      </c>
      <c r="F477" s="136">
        <v>6.06</v>
      </c>
      <c r="G477" s="148">
        <v>8.5928438559999982</v>
      </c>
      <c r="H477" s="149">
        <v>6.4187293519999988</v>
      </c>
    </row>
    <row r="478" spans="2:8" x14ac:dyDescent="0.25">
      <c r="B478" s="134" t="s">
        <v>50</v>
      </c>
      <c r="C478" s="135" t="s">
        <v>1058</v>
      </c>
      <c r="D478" s="135" t="s">
        <v>720</v>
      </c>
      <c r="E478" s="135" t="s">
        <v>52</v>
      </c>
      <c r="F478" s="136">
        <v>6.06</v>
      </c>
      <c r="G478" s="148">
        <v>8.6969744469999988</v>
      </c>
      <c r="H478" s="149">
        <v>6.4965132960000007</v>
      </c>
    </row>
    <row r="479" spans="2:8" x14ac:dyDescent="0.25">
      <c r="B479" s="134" t="s">
        <v>50</v>
      </c>
      <c r="C479" s="135" t="s">
        <v>1058</v>
      </c>
      <c r="D479" s="135" t="s">
        <v>719</v>
      </c>
      <c r="E479" s="135" t="s">
        <v>52</v>
      </c>
      <c r="F479" s="136">
        <v>6.06</v>
      </c>
      <c r="G479" s="148">
        <v>7.8359683589999989</v>
      </c>
      <c r="H479" s="149">
        <v>5.8533537999999998</v>
      </c>
    </row>
    <row r="480" spans="2:8" x14ac:dyDescent="0.25">
      <c r="B480" s="134" t="s">
        <v>50</v>
      </c>
      <c r="C480" s="135" t="s">
        <v>1058</v>
      </c>
      <c r="D480" s="135" t="s">
        <v>718</v>
      </c>
      <c r="E480" s="135" t="s">
        <v>52</v>
      </c>
      <c r="F480" s="136">
        <v>6.06</v>
      </c>
      <c r="G480" s="148">
        <v>7.3132437769999994</v>
      </c>
      <c r="H480" s="149">
        <v>5.4628867120000004</v>
      </c>
    </row>
    <row r="481" spans="2:8" x14ac:dyDescent="0.25">
      <c r="B481" s="134" t="s">
        <v>50</v>
      </c>
      <c r="C481" s="135" t="s">
        <v>1058</v>
      </c>
      <c r="D481" s="135" t="s">
        <v>717</v>
      </c>
      <c r="E481" s="135" t="s">
        <v>52</v>
      </c>
      <c r="F481" s="136">
        <v>6.06</v>
      </c>
      <c r="G481" s="148">
        <v>9.2832703629999997</v>
      </c>
      <c r="H481" s="149">
        <v>6.9344682239999997</v>
      </c>
    </row>
    <row r="482" spans="2:8" x14ac:dyDescent="0.25">
      <c r="B482" s="134" t="s">
        <v>50</v>
      </c>
      <c r="C482" s="135" t="s">
        <v>1058</v>
      </c>
      <c r="D482" s="135" t="s">
        <v>716</v>
      </c>
      <c r="E482" s="135" t="s">
        <v>52</v>
      </c>
      <c r="F482" s="136">
        <v>6.06</v>
      </c>
      <c r="G482" s="148">
        <v>8.9315451899999996</v>
      </c>
      <c r="H482" s="149">
        <v>6.6717336720000002</v>
      </c>
    </row>
    <row r="483" spans="2:8" x14ac:dyDescent="0.25">
      <c r="B483" s="134" t="s">
        <v>50</v>
      </c>
      <c r="C483" s="135" t="s">
        <v>1058</v>
      </c>
      <c r="D483" s="135" t="s">
        <v>715</v>
      </c>
      <c r="E483" s="135" t="s">
        <v>52</v>
      </c>
      <c r="F483" s="136">
        <v>6.06</v>
      </c>
      <c r="G483" s="148">
        <v>9.6973236899999993</v>
      </c>
      <c r="H483" s="149">
        <v>7.2437589440000005</v>
      </c>
    </row>
    <row r="484" spans="2:8" x14ac:dyDescent="0.25">
      <c r="B484" s="134" t="s">
        <v>50</v>
      </c>
      <c r="C484" s="135" t="s">
        <v>1058</v>
      </c>
      <c r="D484" s="135" t="s">
        <v>714</v>
      </c>
      <c r="E484" s="135" t="s">
        <v>52</v>
      </c>
      <c r="F484" s="136">
        <v>6.06</v>
      </c>
      <c r="G484" s="148">
        <v>8.6568513219999996</v>
      </c>
      <c r="H484" s="149">
        <v>6.4665412959999999</v>
      </c>
    </row>
    <row r="485" spans="2:8" x14ac:dyDescent="0.25">
      <c r="B485" s="134" t="s">
        <v>50</v>
      </c>
      <c r="C485" s="135" t="s">
        <v>1058</v>
      </c>
      <c r="D485" s="135" t="s">
        <v>713</v>
      </c>
      <c r="E485" s="135" t="s">
        <v>52</v>
      </c>
      <c r="F485" s="136">
        <v>6.06</v>
      </c>
      <c r="G485" s="148">
        <v>7.7865050799999986</v>
      </c>
      <c r="H485" s="149">
        <v>5.8164059440000004</v>
      </c>
    </row>
    <row r="486" spans="2:8" x14ac:dyDescent="0.25">
      <c r="B486" s="134" t="s">
        <v>50</v>
      </c>
      <c r="C486" s="135" t="s">
        <v>1058</v>
      </c>
      <c r="D486" s="135" t="s">
        <v>712</v>
      </c>
      <c r="E486" s="135" t="s">
        <v>52</v>
      </c>
      <c r="F486" s="136">
        <v>6.06</v>
      </c>
      <c r="G486" s="148">
        <v>6.820106878999999</v>
      </c>
      <c r="H486" s="149">
        <v>5.0945206720000007</v>
      </c>
    </row>
    <row r="487" spans="2:8" x14ac:dyDescent="0.25">
      <c r="B487" s="134" t="s">
        <v>50</v>
      </c>
      <c r="C487" s="135" t="s">
        <v>1058</v>
      </c>
      <c r="D487" s="135" t="s">
        <v>711</v>
      </c>
      <c r="E487" s="135" t="s">
        <v>52</v>
      </c>
      <c r="F487" s="136">
        <v>6.06</v>
      </c>
      <c r="G487" s="148">
        <v>7.9359292019999987</v>
      </c>
      <c r="H487" s="149">
        <v>5.9280237040000001</v>
      </c>
    </row>
    <row r="488" spans="2:8" x14ac:dyDescent="0.25">
      <c r="B488" s="134" t="s">
        <v>50</v>
      </c>
      <c r="C488" s="135" t="s">
        <v>1058</v>
      </c>
      <c r="D488" s="135" t="s">
        <v>710</v>
      </c>
      <c r="E488" s="135" t="s">
        <v>52</v>
      </c>
      <c r="F488" s="136">
        <v>6.06</v>
      </c>
      <c r="G488" s="148">
        <v>8.1357683489999992</v>
      </c>
      <c r="H488" s="149">
        <v>6.0773005199999997</v>
      </c>
    </row>
    <row r="489" spans="2:8" x14ac:dyDescent="0.25">
      <c r="B489" s="134" t="s">
        <v>50</v>
      </c>
      <c r="C489" s="135" t="s">
        <v>1058</v>
      </c>
      <c r="D489" s="135" t="s">
        <v>709</v>
      </c>
      <c r="E489" s="135" t="s">
        <v>52</v>
      </c>
      <c r="F489" s="136">
        <v>6.06</v>
      </c>
      <c r="G489" s="148">
        <v>7.0830374109999994</v>
      </c>
      <c r="H489" s="149">
        <v>5.2909256639999995</v>
      </c>
    </row>
    <row r="490" spans="2:8" x14ac:dyDescent="0.25">
      <c r="B490" s="134" t="s">
        <v>50</v>
      </c>
      <c r="C490" s="135" t="s">
        <v>1058</v>
      </c>
      <c r="D490" s="135" t="s">
        <v>708</v>
      </c>
      <c r="E490" s="135" t="s">
        <v>52</v>
      </c>
      <c r="F490" s="136">
        <v>6.06</v>
      </c>
      <c r="G490" s="148">
        <v>8.788189212999999</v>
      </c>
      <c r="H490" s="149">
        <v>6.5646493039999996</v>
      </c>
    </row>
    <row r="491" spans="2:8" x14ac:dyDescent="0.25">
      <c r="B491" s="134" t="s">
        <v>50</v>
      </c>
      <c r="C491" s="135" t="s">
        <v>1058</v>
      </c>
      <c r="D491" s="135" t="s">
        <v>707</v>
      </c>
      <c r="E491" s="135" t="s">
        <v>52</v>
      </c>
      <c r="F491" s="136">
        <v>6.06</v>
      </c>
      <c r="G491" s="148">
        <v>7.8857699459999981</v>
      </c>
      <c r="H491" s="149">
        <v>5.8905556560000001</v>
      </c>
    </row>
    <row r="492" spans="2:8" x14ac:dyDescent="0.25">
      <c r="B492" s="134" t="s">
        <v>50</v>
      </c>
      <c r="C492" s="135" t="s">
        <v>1058</v>
      </c>
      <c r="D492" s="135" t="s">
        <v>706</v>
      </c>
      <c r="E492" s="135" t="s">
        <v>52</v>
      </c>
      <c r="F492" s="136">
        <v>6.06</v>
      </c>
      <c r="G492" s="148">
        <v>9.5209643409999991</v>
      </c>
      <c r="H492" s="149">
        <v>7.1120213360000006</v>
      </c>
    </row>
    <row r="493" spans="2:8" x14ac:dyDescent="0.25">
      <c r="B493" s="134" t="s">
        <v>50</v>
      </c>
      <c r="C493" s="135" t="s">
        <v>1058</v>
      </c>
      <c r="D493" s="135" t="s">
        <v>705</v>
      </c>
      <c r="E493" s="135" t="s">
        <v>52</v>
      </c>
      <c r="F493" s="136">
        <v>6.06</v>
      </c>
      <c r="G493" s="148">
        <v>7.860307173999999</v>
      </c>
      <c r="H493" s="149">
        <v>5.8715351200000008</v>
      </c>
    </row>
    <row r="494" spans="2:8" x14ac:dyDescent="0.25">
      <c r="B494" s="134" t="s">
        <v>50</v>
      </c>
      <c r="C494" s="135" t="s">
        <v>1058</v>
      </c>
      <c r="D494" s="135" t="s">
        <v>704</v>
      </c>
      <c r="E494" s="135" t="s">
        <v>52</v>
      </c>
      <c r="F494" s="136">
        <v>6.06</v>
      </c>
      <c r="G494" s="148">
        <v>8.0524671369999989</v>
      </c>
      <c r="H494" s="149">
        <v>6.0150756000000003</v>
      </c>
    </row>
    <row r="495" spans="2:8" x14ac:dyDescent="0.25">
      <c r="B495" s="134" t="s">
        <v>50</v>
      </c>
      <c r="C495" s="135" t="s">
        <v>1058</v>
      </c>
      <c r="D495" s="135" t="s">
        <v>703</v>
      </c>
      <c r="E495" s="135" t="s">
        <v>52</v>
      </c>
      <c r="F495" s="136">
        <v>6.06</v>
      </c>
      <c r="G495" s="148">
        <v>9.082539590999998</v>
      </c>
      <c r="H495" s="149">
        <v>6.7845249120000002</v>
      </c>
    </row>
    <row r="496" spans="2:8" x14ac:dyDescent="0.25">
      <c r="B496" s="134" t="s">
        <v>50</v>
      </c>
      <c r="C496" s="135" t="s">
        <v>1058</v>
      </c>
      <c r="D496" s="135" t="s">
        <v>702</v>
      </c>
      <c r="E496" s="135" t="s">
        <v>52</v>
      </c>
      <c r="F496" s="136">
        <v>6.06</v>
      </c>
      <c r="G496" s="148">
        <v>9.7715007759999999</v>
      </c>
      <c r="H496" s="149">
        <v>7.2991685359999998</v>
      </c>
    </row>
    <row r="497" spans="2:8" x14ac:dyDescent="0.25">
      <c r="B497" s="134" t="s">
        <v>50</v>
      </c>
      <c r="C497" s="135" t="s">
        <v>1058</v>
      </c>
      <c r="D497" s="135" t="s">
        <v>701</v>
      </c>
      <c r="E497" s="135" t="s">
        <v>52</v>
      </c>
      <c r="F497" s="136">
        <v>6.06</v>
      </c>
      <c r="G497" s="148">
        <v>6.7086262409999984</v>
      </c>
      <c r="H497" s="149">
        <v>5.0112452479999998</v>
      </c>
    </row>
    <row r="498" spans="2:8" x14ac:dyDescent="0.25">
      <c r="B498" s="134" t="s">
        <v>50</v>
      </c>
      <c r="C498" s="135" t="s">
        <v>1058</v>
      </c>
      <c r="D498" s="135" t="s">
        <v>700</v>
      </c>
      <c r="E498" s="135" t="s">
        <v>52</v>
      </c>
      <c r="F498" s="136">
        <v>6.06</v>
      </c>
      <c r="G498" s="148">
        <v>6.6743256819999992</v>
      </c>
      <c r="H498" s="149">
        <v>4.9856237600000002</v>
      </c>
    </row>
    <row r="499" spans="2:8" x14ac:dyDescent="0.25">
      <c r="B499" s="134" t="s">
        <v>50</v>
      </c>
      <c r="C499" s="135" t="s">
        <v>1058</v>
      </c>
      <c r="D499" s="135" t="s">
        <v>699</v>
      </c>
      <c r="E499" s="135" t="s">
        <v>52</v>
      </c>
      <c r="F499" s="136">
        <v>6.06</v>
      </c>
      <c r="G499" s="148">
        <v>10.630771506999999</v>
      </c>
      <c r="H499" s="149">
        <v>7.941031616000001</v>
      </c>
    </row>
    <row r="500" spans="2:8" x14ac:dyDescent="0.25">
      <c r="B500" s="134" t="s">
        <v>50</v>
      </c>
      <c r="C500" s="135" t="s">
        <v>1058</v>
      </c>
      <c r="D500" s="135" t="s">
        <v>698</v>
      </c>
      <c r="E500" s="135" t="s">
        <v>52</v>
      </c>
      <c r="F500" s="136">
        <v>6.06</v>
      </c>
      <c r="G500" s="148">
        <v>8.349633012</v>
      </c>
      <c r="H500" s="149">
        <v>6.2370543280000001</v>
      </c>
    </row>
    <row r="501" spans="2:8" x14ac:dyDescent="0.25">
      <c r="B501" s="134" t="s">
        <v>50</v>
      </c>
      <c r="C501" s="135" t="s">
        <v>1058</v>
      </c>
      <c r="D501" s="135" t="s">
        <v>697</v>
      </c>
      <c r="E501" s="135" t="s">
        <v>52</v>
      </c>
      <c r="F501" s="136">
        <v>6.06</v>
      </c>
      <c r="G501" s="148">
        <v>8.394384435000001</v>
      </c>
      <c r="H501" s="149">
        <v>6.2704827600000002</v>
      </c>
    </row>
    <row r="502" spans="2:8" x14ac:dyDescent="0.25">
      <c r="B502" s="134" t="s">
        <v>50</v>
      </c>
      <c r="C502" s="135" t="s">
        <v>1058</v>
      </c>
      <c r="D502" s="135" t="s">
        <v>696</v>
      </c>
      <c r="E502" s="135" t="s">
        <v>52</v>
      </c>
      <c r="F502" s="136">
        <v>6.06</v>
      </c>
      <c r="G502" s="148">
        <v>8.701641467</v>
      </c>
      <c r="H502" s="149">
        <v>6.4999991919999998</v>
      </c>
    </row>
    <row r="503" spans="2:8" x14ac:dyDescent="0.25">
      <c r="B503" s="134" t="s">
        <v>50</v>
      </c>
      <c r="C503" s="135" t="s">
        <v>1058</v>
      </c>
      <c r="D503" s="135" t="s">
        <v>695</v>
      </c>
      <c r="E503" s="135" t="s">
        <v>52</v>
      </c>
      <c r="F503" s="136">
        <v>6.06</v>
      </c>
      <c r="G503" s="148">
        <v>9.2735480839999997</v>
      </c>
      <c r="H503" s="149">
        <v>6.9272058559999996</v>
      </c>
    </row>
    <row r="504" spans="2:8" x14ac:dyDescent="0.25">
      <c r="B504" s="134" t="s">
        <v>50</v>
      </c>
      <c r="C504" s="135" t="s">
        <v>1058</v>
      </c>
      <c r="D504" s="135" t="s">
        <v>694</v>
      </c>
      <c r="E504" s="135" t="s">
        <v>52</v>
      </c>
      <c r="F504" s="136">
        <v>6.06</v>
      </c>
      <c r="G504" s="148">
        <v>9.2423218479999978</v>
      </c>
      <c r="H504" s="149">
        <v>6.9038795120000005</v>
      </c>
    </row>
    <row r="505" spans="2:8" x14ac:dyDescent="0.25">
      <c r="B505" s="134" t="s">
        <v>50</v>
      </c>
      <c r="C505" s="135" t="s">
        <v>1058</v>
      </c>
      <c r="D505" s="135" t="s">
        <v>756</v>
      </c>
      <c r="E505" s="135" t="s">
        <v>51</v>
      </c>
      <c r="F505" s="136">
        <v>6.06</v>
      </c>
      <c r="G505" s="148">
        <v>6.3550373169999999</v>
      </c>
      <c r="H505" s="149">
        <v>4.7471208080000009</v>
      </c>
    </row>
    <row r="506" spans="2:8" x14ac:dyDescent="0.25">
      <c r="B506" s="134" t="s">
        <v>50</v>
      </c>
      <c r="C506" s="135" t="s">
        <v>1058</v>
      </c>
      <c r="D506" s="135" t="s">
        <v>755</v>
      </c>
      <c r="E506" s="135" t="s">
        <v>51</v>
      </c>
      <c r="F506" s="136">
        <v>6.06</v>
      </c>
      <c r="G506" s="148">
        <v>5.979346282999999</v>
      </c>
      <c r="H506" s="149">
        <v>4.4664843359999997</v>
      </c>
    </row>
    <row r="507" spans="2:8" x14ac:dyDescent="0.25">
      <c r="B507" s="134" t="s">
        <v>50</v>
      </c>
      <c r="C507" s="135" t="s">
        <v>1058</v>
      </c>
      <c r="D507" s="135" t="s">
        <v>754</v>
      </c>
      <c r="E507" s="135" t="s">
        <v>51</v>
      </c>
      <c r="F507" s="136">
        <v>6.06</v>
      </c>
      <c r="G507" s="148">
        <v>7.3482780159999992</v>
      </c>
      <c r="H507" s="149">
        <v>5.4890568399999999</v>
      </c>
    </row>
    <row r="508" spans="2:8" x14ac:dyDescent="0.25">
      <c r="B508" s="134" t="s">
        <v>50</v>
      </c>
      <c r="C508" s="135" t="s">
        <v>1058</v>
      </c>
      <c r="D508" s="135" t="s">
        <v>1346</v>
      </c>
      <c r="E508" s="135" t="s">
        <v>51</v>
      </c>
      <c r="F508" s="136">
        <v>6.06</v>
      </c>
      <c r="G508" s="148">
        <v>9.1929686209999986</v>
      </c>
      <c r="H508" s="149">
        <v>6.8670129360000001</v>
      </c>
    </row>
    <row r="509" spans="2:8" x14ac:dyDescent="0.25">
      <c r="B509" s="134" t="s">
        <v>50</v>
      </c>
      <c r="C509" s="135" t="s">
        <v>1058</v>
      </c>
      <c r="D509" s="135" t="s">
        <v>753</v>
      </c>
      <c r="E509" s="135" t="s">
        <v>51</v>
      </c>
      <c r="F509" s="136">
        <v>6.06</v>
      </c>
      <c r="G509" s="148">
        <v>7.8991575679999988</v>
      </c>
      <c r="H509" s="149">
        <v>5.9005561440000003</v>
      </c>
    </row>
    <row r="510" spans="2:8" x14ac:dyDescent="0.25">
      <c r="B510" s="134" t="s">
        <v>50</v>
      </c>
      <c r="C510" s="135" t="s">
        <v>1056</v>
      </c>
      <c r="D510" s="135" t="s">
        <v>495</v>
      </c>
      <c r="E510" s="135" t="s">
        <v>52</v>
      </c>
      <c r="F510" s="136">
        <v>6.06</v>
      </c>
      <c r="G510" s="148">
        <v>3.876828298</v>
      </c>
      <c r="H510" s="149">
        <v>2.8959342640000001</v>
      </c>
    </row>
    <row r="511" spans="2:8" x14ac:dyDescent="0.25">
      <c r="B511" s="134" t="s">
        <v>50</v>
      </c>
      <c r="C511" s="135" t="s">
        <v>1056</v>
      </c>
      <c r="D511" s="135" t="s">
        <v>494</v>
      </c>
      <c r="E511" s="135" t="s">
        <v>52</v>
      </c>
      <c r="F511" s="136">
        <v>6.06</v>
      </c>
      <c r="G511" s="148">
        <v>4.1466380989999987</v>
      </c>
      <c r="H511" s="149">
        <v>3.0974781839999999</v>
      </c>
    </row>
    <row r="512" spans="2:8" x14ac:dyDescent="0.25">
      <c r="B512" s="134" t="s">
        <v>50</v>
      </c>
      <c r="C512" s="135" t="s">
        <v>1056</v>
      </c>
      <c r="D512" s="135" t="s">
        <v>493</v>
      </c>
      <c r="E512" s="135" t="s">
        <v>52</v>
      </c>
      <c r="F512" s="136">
        <v>6.06</v>
      </c>
      <c r="G512" s="148">
        <v>4.1466380989999987</v>
      </c>
      <c r="H512" s="149">
        <v>3.0974781839999999</v>
      </c>
    </row>
    <row r="513" spans="2:8" x14ac:dyDescent="0.25">
      <c r="B513" s="134" t="s">
        <v>50</v>
      </c>
      <c r="C513" s="135" t="s">
        <v>1056</v>
      </c>
      <c r="D513" s="135" t="s">
        <v>693</v>
      </c>
      <c r="E513" s="135" t="s">
        <v>49</v>
      </c>
      <c r="F513" s="136">
        <v>6.06</v>
      </c>
      <c r="G513" s="148">
        <v>4.1780844390000018</v>
      </c>
      <c r="H513" s="149">
        <v>3.1209681039999992</v>
      </c>
    </row>
    <row r="514" spans="2:8" x14ac:dyDescent="0.25">
      <c r="B514" s="134" t="s">
        <v>50</v>
      </c>
      <c r="C514" s="135" t="s">
        <v>1056</v>
      </c>
      <c r="D514" s="135" t="s">
        <v>692</v>
      </c>
      <c r="E514" s="135" t="s">
        <v>49</v>
      </c>
      <c r="F514" s="136">
        <v>6.06</v>
      </c>
      <c r="G514" s="148">
        <v>4.1780844390000018</v>
      </c>
      <c r="H514" s="149">
        <v>3.1209681039999992</v>
      </c>
    </row>
    <row r="515" spans="2:8" x14ac:dyDescent="0.25">
      <c r="B515" s="134" t="s">
        <v>50</v>
      </c>
      <c r="C515" s="135" t="s">
        <v>1056</v>
      </c>
      <c r="D515" s="135" t="s">
        <v>691</v>
      </c>
      <c r="E515" s="135" t="s">
        <v>49</v>
      </c>
      <c r="F515" s="136">
        <v>6.06</v>
      </c>
      <c r="G515" s="148">
        <v>4.1780844390000018</v>
      </c>
      <c r="H515" s="149">
        <v>3.1209681039999992</v>
      </c>
    </row>
    <row r="516" spans="2:8" x14ac:dyDescent="0.25">
      <c r="B516" s="134" t="s">
        <v>50</v>
      </c>
      <c r="C516" s="135" t="s">
        <v>1056</v>
      </c>
      <c r="D516" s="135" t="s">
        <v>690</v>
      </c>
      <c r="E516" s="135" t="s">
        <v>49</v>
      </c>
      <c r="F516" s="136">
        <v>6.06</v>
      </c>
      <c r="G516" s="148">
        <v>4.1780844390000018</v>
      </c>
      <c r="H516" s="149">
        <v>3.1209681039999992</v>
      </c>
    </row>
    <row r="517" spans="2:8" x14ac:dyDescent="0.25">
      <c r="B517" s="134" t="s">
        <v>50</v>
      </c>
      <c r="C517" s="135" t="s">
        <v>1056</v>
      </c>
      <c r="D517" s="135" t="s">
        <v>1203</v>
      </c>
      <c r="E517" s="135" t="s">
        <v>52</v>
      </c>
      <c r="F517" s="136">
        <v>6.06</v>
      </c>
      <c r="G517" s="148">
        <v>4.178084439</v>
      </c>
      <c r="H517" s="149">
        <v>3.1209681039999997</v>
      </c>
    </row>
    <row r="518" spans="2:8" x14ac:dyDescent="0.25">
      <c r="B518" s="134" t="s">
        <v>50</v>
      </c>
      <c r="C518" s="135" t="s">
        <v>1056</v>
      </c>
      <c r="D518" s="135" t="s">
        <v>492</v>
      </c>
      <c r="E518" s="135" t="s">
        <v>52</v>
      </c>
      <c r="F518" s="136">
        <v>6.06</v>
      </c>
      <c r="G518" s="148">
        <v>3.876828298</v>
      </c>
      <c r="H518" s="149">
        <v>2.8959342640000001</v>
      </c>
    </row>
    <row r="519" spans="2:8" x14ac:dyDescent="0.25">
      <c r="B519" s="134" t="s">
        <v>50</v>
      </c>
      <c r="C519" s="135" t="s">
        <v>1056</v>
      </c>
      <c r="D519" s="135" t="s">
        <v>491</v>
      </c>
      <c r="E519" s="135" t="s">
        <v>52</v>
      </c>
      <c r="F519" s="136">
        <v>6.06</v>
      </c>
      <c r="G519" s="148">
        <v>3.876828298</v>
      </c>
      <c r="H519" s="149">
        <v>2.8959342640000001</v>
      </c>
    </row>
    <row r="520" spans="2:8" x14ac:dyDescent="0.25">
      <c r="B520" s="134" t="s">
        <v>50</v>
      </c>
      <c r="C520" s="135" t="s">
        <v>1056</v>
      </c>
      <c r="D520" s="135" t="s">
        <v>490</v>
      </c>
      <c r="E520" s="135" t="s">
        <v>52</v>
      </c>
      <c r="F520" s="136">
        <v>6.06</v>
      </c>
      <c r="G520" s="148">
        <v>3.876828298</v>
      </c>
      <c r="H520" s="149">
        <v>2.8959342640000001</v>
      </c>
    </row>
    <row r="521" spans="2:8" x14ac:dyDescent="0.25">
      <c r="B521" s="134" t="s">
        <v>50</v>
      </c>
      <c r="C521" s="135" t="s">
        <v>1056</v>
      </c>
      <c r="D521" s="135" t="s">
        <v>1198</v>
      </c>
      <c r="E521" s="135" t="s">
        <v>52</v>
      </c>
      <c r="F521" s="136">
        <v>6.06</v>
      </c>
      <c r="G521" s="148">
        <v>4.1466380989999987</v>
      </c>
      <c r="H521" s="149">
        <v>3.0974781839999999</v>
      </c>
    </row>
    <row r="522" spans="2:8" x14ac:dyDescent="0.25">
      <c r="B522" s="134" t="s">
        <v>50</v>
      </c>
      <c r="C522" s="135" t="s">
        <v>1056</v>
      </c>
      <c r="D522" s="135" t="s">
        <v>1154</v>
      </c>
      <c r="E522" s="135" t="s">
        <v>52</v>
      </c>
      <c r="F522" s="136">
        <v>6.06</v>
      </c>
      <c r="G522" s="148">
        <v>4.178084439</v>
      </c>
      <c r="H522" s="149">
        <v>3.1209681039999997</v>
      </c>
    </row>
    <row r="523" spans="2:8" x14ac:dyDescent="0.25">
      <c r="B523" s="134" t="s">
        <v>50</v>
      </c>
      <c r="C523" s="135" t="s">
        <v>1056</v>
      </c>
      <c r="D523" s="135" t="s">
        <v>689</v>
      </c>
      <c r="E523" s="135" t="s">
        <v>49</v>
      </c>
      <c r="F523" s="136">
        <v>6.06</v>
      </c>
      <c r="G523" s="148">
        <v>4.1780844390000018</v>
      </c>
      <c r="H523" s="149">
        <v>3.1209681039999992</v>
      </c>
    </row>
    <row r="524" spans="2:8" x14ac:dyDescent="0.25">
      <c r="B524" s="134" t="s">
        <v>50</v>
      </c>
      <c r="C524" s="135" t="s">
        <v>1056</v>
      </c>
      <c r="D524" s="135" t="s">
        <v>489</v>
      </c>
      <c r="E524" s="135" t="s">
        <v>52</v>
      </c>
      <c r="F524" s="136">
        <v>6.06</v>
      </c>
      <c r="G524" s="148">
        <v>3.876828298</v>
      </c>
      <c r="H524" s="149">
        <v>2.8959342640000001</v>
      </c>
    </row>
    <row r="525" spans="2:8" x14ac:dyDescent="0.25">
      <c r="B525" s="134" t="s">
        <v>50</v>
      </c>
      <c r="C525" s="135" t="s">
        <v>1056</v>
      </c>
      <c r="D525" s="135" t="s">
        <v>688</v>
      </c>
      <c r="E525" s="135" t="s">
        <v>49</v>
      </c>
      <c r="F525" s="136">
        <v>6.06</v>
      </c>
      <c r="G525" s="148">
        <v>4.1466380989999987</v>
      </c>
      <c r="H525" s="149">
        <v>3.0974781839999999</v>
      </c>
    </row>
    <row r="526" spans="2:8" x14ac:dyDescent="0.25">
      <c r="B526" s="134" t="s">
        <v>50</v>
      </c>
      <c r="C526" s="135" t="s">
        <v>1056</v>
      </c>
      <c r="D526" s="135" t="s">
        <v>687</v>
      </c>
      <c r="E526" s="135" t="s">
        <v>49</v>
      </c>
      <c r="F526" s="136">
        <v>6.06</v>
      </c>
      <c r="G526" s="148">
        <v>4.1466380989999987</v>
      </c>
      <c r="H526" s="149">
        <v>3.0974781839999999</v>
      </c>
    </row>
    <row r="527" spans="2:8" x14ac:dyDescent="0.25">
      <c r="B527" s="134" t="s">
        <v>50</v>
      </c>
      <c r="C527" s="135" t="s">
        <v>1056</v>
      </c>
      <c r="D527" s="135" t="s">
        <v>488</v>
      </c>
      <c r="E527" s="135" t="s">
        <v>52</v>
      </c>
      <c r="F527" s="136">
        <v>6.06</v>
      </c>
      <c r="G527" s="148">
        <v>8.2671154109999989</v>
      </c>
      <c r="H527" s="149">
        <v>6.1754146240000001</v>
      </c>
    </row>
    <row r="528" spans="2:8" x14ac:dyDescent="0.25">
      <c r="B528" s="134" t="s">
        <v>50</v>
      </c>
      <c r="C528" s="135" t="s">
        <v>1056</v>
      </c>
      <c r="D528" s="135" t="s">
        <v>487</v>
      </c>
      <c r="E528" s="135" t="s">
        <v>52</v>
      </c>
      <c r="F528" s="136">
        <v>6.06</v>
      </c>
      <c r="G528" s="148">
        <v>4.1466380989999987</v>
      </c>
      <c r="H528" s="149">
        <v>3.0974781839999999</v>
      </c>
    </row>
    <row r="529" spans="2:8" x14ac:dyDescent="0.25">
      <c r="B529" s="134" t="s">
        <v>50</v>
      </c>
      <c r="C529" s="135" t="s">
        <v>1056</v>
      </c>
      <c r="D529" s="135" t="s">
        <v>486</v>
      </c>
      <c r="E529" s="135" t="s">
        <v>52</v>
      </c>
      <c r="F529" s="136">
        <v>6.06</v>
      </c>
      <c r="G529" s="148">
        <v>4.1466380989999987</v>
      </c>
      <c r="H529" s="149">
        <v>3.0974781839999999</v>
      </c>
    </row>
    <row r="530" spans="2:8" x14ac:dyDescent="0.25">
      <c r="B530" s="134" t="s">
        <v>50</v>
      </c>
      <c r="C530" s="135" t="s">
        <v>1056</v>
      </c>
      <c r="D530" s="135" t="s">
        <v>1177</v>
      </c>
      <c r="E530" s="135" t="s">
        <v>52</v>
      </c>
      <c r="F530" s="136">
        <v>6.06</v>
      </c>
      <c r="G530" s="148">
        <v>4.178084439</v>
      </c>
      <c r="H530" s="149">
        <v>3.1209681039999997</v>
      </c>
    </row>
    <row r="531" spans="2:8" x14ac:dyDescent="0.25">
      <c r="B531" s="134" t="s">
        <v>50</v>
      </c>
      <c r="C531" s="135" t="s">
        <v>1056</v>
      </c>
      <c r="D531" s="135" t="s">
        <v>485</v>
      </c>
      <c r="E531" s="135" t="s">
        <v>52</v>
      </c>
      <c r="F531" s="136">
        <v>6.06</v>
      </c>
      <c r="G531" s="148">
        <v>4.1466380989999987</v>
      </c>
      <c r="H531" s="149">
        <v>3.0974781839999999</v>
      </c>
    </row>
    <row r="532" spans="2:8" x14ac:dyDescent="0.25">
      <c r="B532" s="134" t="s">
        <v>50</v>
      </c>
      <c r="C532" s="135" t="s">
        <v>1056</v>
      </c>
      <c r="D532" s="135" t="s">
        <v>1155</v>
      </c>
      <c r="E532" s="135" t="s">
        <v>52</v>
      </c>
      <c r="F532" s="136">
        <v>6.06</v>
      </c>
      <c r="G532" s="148">
        <v>4.178084439</v>
      </c>
      <c r="H532" s="149">
        <v>3.1209681039999997</v>
      </c>
    </row>
    <row r="533" spans="2:8" x14ac:dyDescent="0.25">
      <c r="B533" s="134" t="s">
        <v>50</v>
      </c>
      <c r="C533" s="135" t="s">
        <v>1056</v>
      </c>
      <c r="D533" s="135" t="s">
        <v>1139</v>
      </c>
      <c r="E533" s="135" t="s">
        <v>49</v>
      </c>
      <c r="F533" s="136">
        <v>6.06</v>
      </c>
      <c r="G533" s="148">
        <v>4.1466380989999987</v>
      </c>
      <c r="H533" s="149">
        <v>3.0974781839999999</v>
      </c>
    </row>
    <row r="534" spans="2:8" x14ac:dyDescent="0.25">
      <c r="B534" s="134" t="s">
        <v>50</v>
      </c>
      <c r="C534" s="135" t="s">
        <v>1056</v>
      </c>
      <c r="D534" s="135" t="s">
        <v>1197</v>
      </c>
      <c r="E534" s="135" t="s">
        <v>52</v>
      </c>
      <c r="F534" s="136">
        <v>6.06</v>
      </c>
      <c r="G534" s="148">
        <v>4.178084439</v>
      </c>
      <c r="H534" s="149">
        <v>3.1209681039999997</v>
      </c>
    </row>
    <row r="535" spans="2:8" x14ac:dyDescent="0.25">
      <c r="B535" s="134" t="s">
        <v>50</v>
      </c>
      <c r="C535" s="135" t="s">
        <v>1056</v>
      </c>
      <c r="D535" s="135" t="s">
        <v>1138</v>
      </c>
      <c r="E535" s="135" t="s">
        <v>49</v>
      </c>
      <c r="F535" s="136">
        <v>6.06</v>
      </c>
      <c r="G535" s="148">
        <v>3.8768282980000004</v>
      </c>
      <c r="H535" s="149">
        <v>2.8959342640000005</v>
      </c>
    </row>
    <row r="536" spans="2:8" x14ac:dyDescent="0.25">
      <c r="B536" s="134" t="s">
        <v>50</v>
      </c>
      <c r="C536" s="135" t="s">
        <v>1056</v>
      </c>
      <c r="D536" s="135" t="s">
        <v>484</v>
      </c>
      <c r="E536" s="135" t="s">
        <v>52</v>
      </c>
      <c r="F536" s="136">
        <v>6.06</v>
      </c>
      <c r="G536" s="148">
        <v>4.1466380989999987</v>
      </c>
      <c r="H536" s="149">
        <v>3.0974781839999999</v>
      </c>
    </row>
    <row r="537" spans="2:8" x14ac:dyDescent="0.25">
      <c r="B537" s="134" t="s">
        <v>50</v>
      </c>
      <c r="C537" s="135" t="s">
        <v>1056</v>
      </c>
      <c r="D537" s="135" t="s">
        <v>686</v>
      </c>
      <c r="E537" s="135" t="s">
        <v>49</v>
      </c>
      <c r="F537" s="136">
        <v>6.06</v>
      </c>
      <c r="G537" s="148">
        <v>4.1466380989999987</v>
      </c>
      <c r="H537" s="149">
        <v>3.0974781839999999</v>
      </c>
    </row>
    <row r="538" spans="2:8" x14ac:dyDescent="0.25">
      <c r="B538" s="134" t="s">
        <v>50</v>
      </c>
      <c r="C538" s="135" t="s">
        <v>1056</v>
      </c>
      <c r="D538" s="135" t="s">
        <v>483</v>
      </c>
      <c r="E538" s="135" t="s">
        <v>52</v>
      </c>
      <c r="F538" s="136">
        <v>6.06</v>
      </c>
      <c r="G538" s="148">
        <v>4.1466380989999987</v>
      </c>
      <c r="H538" s="149">
        <v>3.0974781839999999</v>
      </c>
    </row>
    <row r="539" spans="2:8" x14ac:dyDescent="0.25">
      <c r="B539" s="134" t="s">
        <v>50</v>
      </c>
      <c r="C539" s="135" t="s">
        <v>1056</v>
      </c>
      <c r="D539" s="135" t="s">
        <v>1170</v>
      </c>
      <c r="E539" s="135" t="s">
        <v>52</v>
      </c>
      <c r="F539" s="136">
        <v>6.06</v>
      </c>
      <c r="G539" s="148">
        <v>3.8649304539999996</v>
      </c>
      <c r="H539" s="149">
        <v>2.8870462959999998</v>
      </c>
    </row>
    <row r="540" spans="2:8" x14ac:dyDescent="0.25">
      <c r="B540" s="134" t="s">
        <v>50</v>
      </c>
      <c r="C540" s="135" t="s">
        <v>1056</v>
      </c>
      <c r="D540" s="135" t="s">
        <v>685</v>
      </c>
      <c r="E540" s="135" t="s">
        <v>49</v>
      </c>
      <c r="F540" s="136">
        <v>6.06</v>
      </c>
      <c r="G540" s="148">
        <v>3.8649304540000005</v>
      </c>
      <c r="H540" s="149">
        <v>2.8870462960000007</v>
      </c>
    </row>
    <row r="541" spans="2:8" x14ac:dyDescent="0.25">
      <c r="B541" s="134" t="s">
        <v>50</v>
      </c>
      <c r="C541" s="135" t="s">
        <v>1056</v>
      </c>
      <c r="D541" s="135" t="s">
        <v>684</v>
      </c>
      <c r="E541" s="135" t="s">
        <v>49</v>
      </c>
      <c r="F541" s="136">
        <v>6.06</v>
      </c>
      <c r="G541" s="148">
        <v>3.8649304540000005</v>
      </c>
      <c r="H541" s="149">
        <v>2.8870462960000007</v>
      </c>
    </row>
    <row r="542" spans="2:8" x14ac:dyDescent="0.25">
      <c r="B542" s="134" t="s">
        <v>50</v>
      </c>
      <c r="C542" s="135" t="s">
        <v>1056</v>
      </c>
      <c r="D542" s="135" t="s">
        <v>482</v>
      </c>
      <c r="E542" s="135" t="s">
        <v>52</v>
      </c>
      <c r="F542" s="136">
        <v>6.06</v>
      </c>
      <c r="G542" s="148">
        <v>3.8649304539999996</v>
      </c>
      <c r="H542" s="149">
        <v>2.8870462959999998</v>
      </c>
    </row>
    <row r="543" spans="2:8" x14ac:dyDescent="0.25">
      <c r="B543" s="134" t="s">
        <v>50</v>
      </c>
      <c r="C543" s="135" t="s">
        <v>1056</v>
      </c>
      <c r="D543" s="135" t="s">
        <v>481</v>
      </c>
      <c r="E543" s="135" t="s">
        <v>52</v>
      </c>
      <c r="F543" s="136">
        <v>6.06</v>
      </c>
      <c r="G543" s="148">
        <v>3.8649304539999996</v>
      </c>
      <c r="H543" s="149">
        <v>2.8870462959999998</v>
      </c>
    </row>
    <row r="544" spans="2:8" x14ac:dyDescent="0.25">
      <c r="B544" s="134" t="s">
        <v>50</v>
      </c>
      <c r="C544" s="135" t="s">
        <v>1056</v>
      </c>
      <c r="D544" s="135" t="s">
        <v>480</v>
      </c>
      <c r="E544" s="135" t="s">
        <v>52</v>
      </c>
      <c r="F544" s="136">
        <v>6.06</v>
      </c>
      <c r="G544" s="148">
        <v>3.876828298</v>
      </c>
      <c r="H544" s="149">
        <v>2.8959342640000001</v>
      </c>
    </row>
    <row r="545" spans="2:8" x14ac:dyDescent="0.25">
      <c r="B545" s="134" t="s">
        <v>50</v>
      </c>
      <c r="C545" s="135" t="s">
        <v>1056</v>
      </c>
      <c r="D545" s="135" t="s">
        <v>1156</v>
      </c>
      <c r="E545" s="135" t="s">
        <v>52</v>
      </c>
      <c r="F545" s="136">
        <v>6.06</v>
      </c>
      <c r="G545" s="148">
        <v>4.178084439</v>
      </c>
      <c r="H545" s="149">
        <v>3.1209681039999997</v>
      </c>
    </row>
    <row r="546" spans="2:8" x14ac:dyDescent="0.25">
      <c r="B546" s="134" t="s">
        <v>50</v>
      </c>
      <c r="C546" s="135" t="s">
        <v>1056</v>
      </c>
      <c r="D546" s="135" t="s">
        <v>1157</v>
      </c>
      <c r="E546" s="135" t="s">
        <v>52</v>
      </c>
      <c r="F546" s="136">
        <v>6.06</v>
      </c>
      <c r="G546" s="148">
        <v>4.178084439</v>
      </c>
      <c r="H546" s="149">
        <v>3.1209681039999997</v>
      </c>
    </row>
    <row r="547" spans="2:8" x14ac:dyDescent="0.25">
      <c r="B547" s="134" t="s">
        <v>50</v>
      </c>
      <c r="C547" s="135" t="s">
        <v>1056</v>
      </c>
      <c r="D547" s="135" t="s">
        <v>683</v>
      </c>
      <c r="E547" s="135" t="s">
        <v>49</v>
      </c>
      <c r="F547" s="136">
        <v>6.06</v>
      </c>
      <c r="G547" s="148">
        <v>4.1780844390000018</v>
      </c>
      <c r="H547" s="149">
        <v>3.1209681039999992</v>
      </c>
    </row>
    <row r="548" spans="2:8" x14ac:dyDescent="0.25">
      <c r="B548" s="134" t="s">
        <v>50</v>
      </c>
      <c r="C548" s="135" t="s">
        <v>1056</v>
      </c>
      <c r="D548" s="135" t="s">
        <v>682</v>
      </c>
      <c r="E548" s="135" t="s">
        <v>49</v>
      </c>
      <c r="F548" s="136">
        <v>6.06</v>
      </c>
      <c r="G548" s="148">
        <v>4.1780844390000018</v>
      </c>
      <c r="H548" s="149">
        <v>3.1209681039999992</v>
      </c>
    </row>
    <row r="549" spans="2:8" x14ac:dyDescent="0.25">
      <c r="B549" s="134" t="s">
        <v>50</v>
      </c>
      <c r="C549" s="135" t="s">
        <v>1056</v>
      </c>
      <c r="D549" s="135" t="s">
        <v>681</v>
      </c>
      <c r="E549" s="135" t="s">
        <v>49</v>
      </c>
      <c r="F549" s="136">
        <v>6.06</v>
      </c>
      <c r="G549" s="148">
        <v>4.1780844390000018</v>
      </c>
      <c r="H549" s="149">
        <v>3.1209681039999992</v>
      </c>
    </row>
    <row r="550" spans="2:8" x14ac:dyDescent="0.25">
      <c r="B550" s="134" t="s">
        <v>50</v>
      </c>
      <c r="C550" s="135" t="s">
        <v>1056</v>
      </c>
      <c r="D550" s="135" t="s">
        <v>680</v>
      </c>
      <c r="E550" s="135" t="s">
        <v>49</v>
      </c>
      <c r="F550" s="136">
        <v>6.06</v>
      </c>
      <c r="G550" s="148">
        <v>4.1780844390000018</v>
      </c>
      <c r="H550" s="149">
        <v>3.1209681039999992</v>
      </c>
    </row>
    <row r="551" spans="2:8" x14ac:dyDescent="0.25">
      <c r="B551" s="134" t="s">
        <v>50</v>
      </c>
      <c r="C551" s="135" t="s">
        <v>1056</v>
      </c>
      <c r="D551" s="135" t="s">
        <v>1150</v>
      </c>
      <c r="E551" s="135" t="s">
        <v>49</v>
      </c>
      <c r="F551" s="136">
        <v>6.06</v>
      </c>
      <c r="G551" s="148">
        <v>4.1780844390000018</v>
      </c>
      <c r="H551" s="149">
        <v>3.1209681039999992</v>
      </c>
    </row>
    <row r="552" spans="2:8" x14ac:dyDescent="0.25">
      <c r="B552" s="134" t="s">
        <v>50</v>
      </c>
      <c r="C552" s="135" t="s">
        <v>1056</v>
      </c>
      <c r="D552" s="135" t="s">
        <v>1140</v>
      </c>
      <c r="E552" s="135" t="s">
        <v>49</v>
      </c>
      <c r="F552" s="136">
        <v>6.06</v>
      </c>
      <c r="G552" s="148">
        <v>3.8649304540000005</v>
      </c>
      <c r="H552" s="149">
        <v>2.8870462960000007</v>
      </c>
    </row>
    <row r="553" spans="2:8" x14ac:dyDescent="0.25">
      <c r="B553" s="134" t="s">
        <v>50</v>
      </c>
      <c r="C553" s="135" t="s">
        <v>1056</v>
      </c>
      <c r="D553" s="135" t="s">
        <v>679</v>
      </c>
      <c r="E553" s="135" t="s">
        <v>49</v>
      </c>
      <c r="F553" s="136">
        <v>6.06</v>
      </c>
      <c r="G553" s="148">
        <v>4.1466380989999987</v>
      </c>
      <c r="H553" s="149">
        <v>3.0974781839999999</v>
      </c>
    </row>
    <row r="554" spans="2:8" x14ac:dyDescent="0.25">
      <c r="B554" s="134" t="s">
        <v>50</v>
      </c>
      <c r="C554" s="135" t="s">
        <v>1056</v>
      </c>
      <c r="D554" s="135" t="s">
        <v>479</v>
      </c>
      <c r="E554" s="135" t="s">
        <v>52</v>
      </c>
      <c r="F554" s="136">
        <v>6.06</v>
      </c>
      <c r="G554" s="148">
        <v>4.1466380989999987</v>
      </c>
      <c r="H554" s="149">
        <v>3.0974781839999999</v>
      </c>
    </row>
    <row r="555" spans="2:8" x14ac:dyDescent="0.25">
      <c r="B555" s="134" t="s">
        <v>50</v>
      </c>
      <c r="C555" s="135" t="s">
        <v>1056</v>
      </c>
      <c r="D555" s="135" t="s">
        <v>1200</v>
      </c>
      <c r="E555" s="135" t="s">
        <v>52</v>
      </c>
      <c r="F555" s="136">
        <v>6.06</v>
      </c>
      <c r="G555" s="148">
        <v>4.178084439</v>
      </c>
      <c r="H555" s="149">
        <v>3.1209681039999997</v>
      </c>
    </row>
    <row r="556" spans="2:8" x14ac:dyDescent="0.25">
      <c r="B556" s="134" t="s">
        <v>50</v>
      </c>
      <c r="C556" s="135" t="s">
        <v>1056</v>
      </c>
      <c r="D556" s="135" t="s">
        <v>1173</v>
      </c>
      <c r="E556" s="135" t="s">
        <v>52</v>
      </c>
      <c r="F556" s="136">
        <v>6.06</v>
      </c>
      <c r="G556" s="148">
        <v>4.178084439</v>
      </c>
      <c r="H556" s="149">
        <v>3.1209681039999997</v>
      </c>
    </row>
    <row r="557" spans="2:8" x14ac:dyDescent="0.25">
      <c r="B557" s="134" t="s">
        <v>50</v>
      </c>
      <c r="C557" s="135" t="s">
        <v>1056</v>
      </c>
      <c r="D557" s="135" t="s">
        <v>678</v>
      </c>
      <c r="E557" s="135" t="s">
        <v>49</v>
      </c>
      <c r="F557" s="136">
        <v>6.06</v>
      </c>
      <c r="G557" s="148">
        <v>4.1780844389999992</v>
      </c>
      <c r="H557" s="149">
        <v>3.1209681039999975</v>
      </c>
    </row>
    <row r="558" spans="2:8" x14ac:dyDescent="0.25">
      <c r="B558" s="134" t="s">
        <v>50</v>
      </c>
      <c r="C558" s="135" t="s">
        <v>1056</v>
      </c>
      <c r="D558" s="135" t="s">
        <v>478</v>
      </c>
      <c r="E558" s="135" t="s">
        <v>52</v>
      </c>
      <c r="F558" s="136">
        <v>6.06</v>
      </c>
      <c r="G558" s="148">
        <v>3.876828298</v>
      </c>
      <c r="H558" s="149">
        <v>2.8959342640000001</v>
      </c>
    </row>
    <row r="559" spans="2:8" x14ac:dyDescent="0.25">
      <c r="B559" s="134" t="s">
        <v>50</v>
      </c>
      <c r="C559" s="135" t="s">
        <v>1056</v>
      </c>
      <c r="D559" s="135" t="s">
        <v>477</v>
      </c>
      <c r="E559" s="135" t="s">
        <v>52</v>
      </c>
      <c r="F559" s="136">
        <v>6.06</v>
      </c>
      <c r="G559" s="148">
        <v>3.8649304539999996</v>
      </c>
      <c r="H559" s="149">
        <v>2.8870462959999998</v>
      </c>
    </row>
    <row r="560" spans="2:8" x14ac:dyDescent="0.25">
      <c r="B560" s="134" t="s">
        <v>50</v>
      </c>
      <c r="C560" s="135" t="s">
        <v>1056</v>
      </c>
      <c r="D560" s="135" t="s">
        <v>677</v>
      </c>
      <c r="E560" s="135" t="s">
        <v>49</v>
      </c>
      <c r="F560" s="136">
        <v>6.06</v>
      </c>
      <c r="G560" s="148">
        <v>3.8649304540000005</v>
      </c>
      <c r="H560" s="149">
        <v>2.8870462960000007</v>
      </c>
    </row>
    <row r="561" spans="2:8" x14ac:dyDescent="0.25">
      <c r="B561" s="134" t="s">
        <v>50</v>
      </c>
      <c r="C561" s="135" t="s">
        <v>1056</v>
      </c>
      <c r="D561" s="135" t="s">
        <v>476</v>
      </c>
      <c r="E561" s="135" t="s">
        <v>52</v>
      </c>
      <c r="F561" s="136">
        <v>6.06</v>
      </c>
      <c r="G561" s="148">
        <v>3.876828298</v>
      </c>
      <c r="H561" s="149">
        <v>2.8959342640000001</v>
      </c>
    </row>
    <row r="562" spans="2:8" x14ac:dyDescent="0.25">
      <c r="B562" s="134" t="s">
        <v>50</v>
      </c>
      <c r="C562" s="135" t="s">
        <v>1056</v>
      </c>
      <c r="D562" s="135" t="s">
        <v>1152</v>
      </c>
      <c r="E562" s="135" t="s">
        <v>49</v>
      </c>
      <c r="F562" s="136">
        <v>6.06</v>
      </c>
      <c r="G562" s="148">
        <v>3.8649304540000005</v>
      </c>
      <c r="H562" s="149">
        <v>2.8870462960000007</v>
      </c>
    </row>
    <row r="563" spans="2:8" x14ac:dyDescent="0.25">
      <c r="B563" s="134" t="s">
        <v>50</v>
      </c>
      <c r="C563" s="135" t="s">
        <v>1056</v>
      </c>
      <c r="D563" s="135" t="s">
        <v>676</v>
      </c>
      <c r="E563" s="135" t="s">
        <v>49</v>
      </c>
      <c r="F563" s="136">
        <v>6.06</v>
      </c>
      <c r="G563" s="148">
        <v>3.8768282980000004</v>
      </c>
      <c r="H563" s="149">
        <v>2.8959342640000005</v>
      </c>
    </row>
    <row r="564" spans="2:8" x14ac:dyDescent="0.25">
      <c r="B564" s="134" t="s">
        <v>50</v>
      </c>
      <c r="C564" s="135" t="s">
        <v>1056</v>
      </c>
      <c r="D564" s="135" t="s">
        <v>475</v>
      </c>
      <c r="E564" s="135" t="s">
        <v>52</v>
      </c>
      <c r="F564" s="136">
        <v>6.06</v>
      </c>
      <c r="G564" s="148">
        <v>3.8649304539999996</v>
      </c>
      <c r="H564" s="149">
        <v>2.8870462959999998</v>
      </c>
    </row>
    <row r="565" spans="2:8" x14ac:dyDescent="0.25">
      <c r="B565" s="134" t="s">
        <v>50</v>
      </c>
      <c r="C565" s="135" t="s">
        <v>1056</v>
      </c>
      <c r="D565" s="135" t="s">
        <v>1181</v>
      </c>
      <c r="E565" s="135" t="s">
        <v>52</v>
      </c>
      <c r="F565" s="136">
        <v>6.06</v>
      </c>
      <c r="G565" s="148">
        <v>4.178084439</v>
      </c>
      <c r="H565" s="149">
        <v>3.1209681039999997</v>
      </c>
    </row>
    <row r="566" spans="2:8" x14ac:dyDescent="0.25">
      <c r="B566" s="134" t="s">
        <v>50</v>
      </c>
      <c r="C566" s="135" t="s">
        <v>1056</v>
      </c>
      <c r="D566" s="135" t="s">
        <v>675</v>
      </c>
      <c r="E566" s="135" t="s">
        <v>49</v>
      </c>
      <c r="F566" s="136">
        <v>6.06</v>
      </c>
      <c r="G566" s="148">
        <v>4.1780844390000018</v>
      </c>
      <c r="H566" s="149">
        <v>3.1209681039999992</v>
      </c>
    </row>
    <row r="567" spans="2:8" x14ac:dyDescent="0.25">
      <c r="B567" s="134" t="s">
        <v>50</v>
      </c>
      <c r="C567" s="135" t="s">
        <v>1056</v>
      </c>
      <c r="D567" s="135" t="s">
        <v>1036</v>
      </c>
      <c r="E567" s="135" t="s">
        <v>49</v>
      </c>
      <c r="F567" s="136">
        <v>6.06</v>
      </c>
      <c r="G567" s="148">
        <v>4.1780844390000018</v>
      </c>
      <c r="H567" s="149">
        <v>3.1209681039999992</v>
      </c>
    </row>
    <row r="568" spans="2:8" x14ac:dyDescent="0.25">
      <c r="B568" s="134" t="s">
        <v>50</v>
      </c>
      <c r="C568" s="135" t="s">
        <v>1056</v>
      </c>
      <c r="D568" s="135" t="s">
        <v>474</v>
      </c>
      <c r="E568" s="135" t="s">
        <v>52</v>
      </c>
      <c r="F568" s="136">
        <v>6.06</v>
      </c>
      <c r="G568" s="148">
        <v>3.8649304539999996</v>
      </c>
      <c r="H568" s="149">
        <v>2.8870462959999998</v>
      </c>
    </row>
    <row r="569" spans="2:8" x14ac:dyDescent="0.25">
      <c r="B569" s="134" t="s">
        <v>50</v>
      </c>
      <c r="C569" s="135" t="s">
        <v>1056</v>
      </c>
      <c r="D569" s="135" t="s">
        <v>473</v>
      </c>
      <c r="E569" s="135" t="s">
        <v>52</v>
      </c>
      <c r="F569" s="136">
        <v>6.06</v>
      </c>
      <c r="G569" s="148">
        <v>4.178084439</v>
      </c>
      <c r="H569" s="149">
        <v>3.1209681039999997</v>
      </c>
    </row>
    <row r="570" spans="2:8" x14ac:dyDescent="0.25">
      <c r="B570" s="134" t="s">
        <v>50</v>
      </c>
      <c r="C570" s="135" t="s">
        <v>1056</v>
      </c>
      <c r="D570" s="135" t="s">
        <v>904</v>
      </c>
      <c r="E570" s="135" t="s">
        <v>52</v>
      </c>
      <c r="F570" s="136">
        <v>6.06</v>
      </c>
      <c r="G570" s="148">
        <v>4.178084439</v>
      </c>
      <c r="H570" s="149">
        <v>3.1209681039999997</v>
      </c>
    </row>
    <row r="571" spans="2:8" x14ac:dyDescent="0.25">
      <c r="B571" s="134" t="s">
        <v>50</v>
      </c>
      <c r="C571" s="135" t="s">
        <v>1056</v>
      </c>
      <c r="D571" s="135" t="s">
        <v>472</v>
      </c>
      <c r="E571" s="135" t="s">
        <v>52</v>
      </c>
      <c r="F571" s="136">
        <v>6.06</v>
      </c>
      <c r="G571" s="148">
        <v>4.178084439</v>
      </c>
      <c r="H571" s="149">
        <v>3.1209681039999997</v>
      </c>
    </row>
    <row r="572" spans="2:8" x14ac:dyDescent="0.25">
      <c r="B572" s="134" t="s">
        <v>50</v>
      </c>
      <c r="C572" s="135" t="s">
        <v>1056</v>
      </c>
      <c r="D572" s="135" t="s">
        <v>1137</v>
      </c>
      <c r="E572" s="135" t="s">
        <v>49</v>
      </c>
      <c r="F572" s="136">
        <v>6.06</v>
      </c>
      <c r="G572" s="148">
        <v>4.1780844390000018</v>
      </c>
      <c r="H572" s="149">
        <v>3.1209681039999992</v>
      </c>
    </row>
    <row r="573" spans="2:8" x14ac:dyDescent="0.25">
      <c r="B573" s="134" t="s">
        <v>50</v>
      </c>
      <c r="C573" s="135" t="s">
        <v>1056</v>
      </c>
      <c r="D573" s="135" t="s">
        <v>674</v>
      </c>
      <c r="E573" s="135" t="s">
        <v>49</v>
      </c>
      <c r="F573" s="136">
        <v>6.06</v>
      </c>
      <c r="G573" s="148">
        <v>3.8649304540000005</v>
      </c>
      <c r="H573" s="149">
        <v>2.8870462960000007</v>
      </c>
    </row>
    <row r="574" spans="2:8" x14ac:dyDescent="0.25">
      <c r="B574" s="134" t="s">
        <v>50</v>
      </c>
      <c r="C574" s="135" t="s">
        <v>1056</v>
      </c>
      <c r="D574" s="135" t="s">
        <v>673</v>
      </c>
      <c r="E574" s="135" t="s">
        <v>49</v>
      </c>
      <c r="F574" s="136">
        <v>6.06</v>
      </c>
      <c r="G574" s="148">
        <v>4.1780844390000018</v>
      </c>
      <c r="H574" s="149">
        <v>3.1209681039999992</v>
      </c>
    </row>
    <row r="575" spans="2:8" x14ac:dyDescent="0.25">
      <c r="B575" s="134" t="s">
        <v>50</v>
      </c>
      <c r="C575" s="135" t="s">
        <v>1056</v>
      </c>
      <c r="D575" s="135" t="s">
        <v>672</v>
      </c>
      <c r="E575" s="135" t="s">
        <v>49</v>
      </c>
      <c r="F575" s="136">
        <v>6.06</v>
      </c>
      <c r="G575" s="148">
        <v>4.1780844390000018</v>
      </c>
      <c r="H575" s="149">
        <v>3.1209681039999992</v>
      </c>
    </row>
    <row r="576" spans="2:8" x14ac:dyDescent="0.25">
      <c r="B576" s="134" t="s">
        <v>50</v>
      </c>
      <c r="C576" s="135" t="s">
        <v>1056</v>
      </c>
      <c r="D576" s="135" t="s">
        <v>471</v>
      </c>
      <c r="E576" s="135" t="s">
        <v>52</v>
      </c>
      <c r="F576" s="136">
        <v>6.06</v>
      </c>
      <c r="G576" s="148">
        <v>3.8649304539999996</v>
      </c>
      <c r="H576" s="149">
        <v>2.8870462959999998</v>
      </c>
    </row>
    <row r="577" spans="2:8" x14ac:dyDescent="0.25">
      <c r="B577" s="134" t="s">
        <v>50</v>
      </c>
      <c r="C577" s="135" t="s">
        <v>1056</v>
      </c>
      <c r="D577" s="135" t="s">
        <v>671</v>
      </c>
      <c r="E577" s="135" t="s">
        <v>49</v>
      </c>
      <c r="F577" s="136">
        <v>6.06</v>
      </c>
      <c r="G577" s="148">
        <v>4.1780844390000018</v>
      </c>
      <c r="H577" s="149">
        <v>3.1209681039999992</v>
      </c>
    </row>
    <row r="578" spans="2:8" x14ac:dyDescent="0.25">
      <c r="B578" s="134" t="s">
        <v>50</v>
      </c>
      <c r="C578" s="135" t="s">
        <v>1056</v>
      </c>
      <c r="D578" s="135" t="s">
        <v>670</v>
      </c>
      <c r="E578" s="135" t="s">
        <v>49</v>
      </c>
      <c r="F578" s="136">
        <v>6.06</v>
      </c>
      <c r="G578" s="148">
        <v>3.8649304540000005</v>
      </c>
      <c r="H578" s="149">
        <v>2.8870462960000007</v>
      </c>
    </row>
    <row r="579" spans="2:8" x14ac:dyDescent="0.25">
      <c r="B579" s="134" t="s">
        <v>50</v>
      </c>
      <c r="C579" s="135" t="s">
        <v>1056</v>
      </c>
      <c r="D579" s="135" t="s">
        <v>1035</v>
      </c>
      <c r="E579" s="135" t="s">
        <v>49</v>
      </c>
      <c r="F579" s="136">
        <v>6.06</v>
      </c>
      <c r="G579" s="148">
        <v>4.1780844390000018</v>
      </c>
      <c r="H579" s="149">
        <v>3.1209681039999992</v>
      </c>
    </row>
    <row r="580" spans="2:8" x14ac:dyDescent="0.25">
      <c r="B580" s="134" t="s">
        <v>50</v>
      </c>
      <c r="C580" s="135" t="s">
        <v>1056</v>
      </c>
      <c r="D580" s="135" t="s">
        <v>669</v>
      </c>
      <c r="E580" s="135" t="s">
        <v>49</v>
      </c>
      <c r="F580" s="136">
        <v>6.06</v>
      </c>
      <c r="G580" s="148">
        <v>3.8649304540000005</v>
      </c>
      <c r="H580" s="149">
        <v>2.8870462960000007</v>
      </c>
    </row>
    <row r="581" spans="2:8" x14ac:dyDescent="0.25">
      <c r="B581" s="134" t="s">
        <v>50</v>
      </c>
      <c r="C581" s="135" t="s">
        <v>1056</v>
      </c>
      <c r="D581" s="135" t="s">
        <v>668</v>
      </c>
      <c r="E581" s="135" t="s">
        <v>49</v>
      </c>
      <c r="F581" s="136">
        <v>6.06</v>
      </c>
      <c r="G581" s="148">
        <v>3.8649304540000005</v>
      </c>
      <c r="H581" s="149">
        <v>2.8870462960000007</v>
      </c>
    </row>
    <row r="582" spans="2:8" x14ac:dyDescent="0.25">
      <c r="B582" s="134" t="s">
        <v>50</v>
      </c>
      <c r="C582" s="135" t="s">
        <v>1056</v>
      </c>
      <c r="D582" s="135" t="s">
        <v>667</v>
      </c>
      <c r="E582" s="135" t="s">
        <v>49</v>
      </c>
      <c r="F582" s="136">
        <v>6.06</v>
      </c>
      <c r="G582" s="148">
        <v>3.8649304540000005</v>
      </c>
      <c r="H582" s="149">
        <v>2.8870462960000007</v>
      </c>
    </row>
    <row r="583" spans="2:8" x14ac:dyDescent="0.25">
      <c r="B583" s="134" t="s">
        <v>50</v>
      </c>
      <c r="C583" s="135" t="s">
        <v>1056</v>
      </c>
      <c r="D583" s="135" t="s">
        <v>666</v>
      </c>
      <c r="E583" s="135" t="s">
        <v>49</v>
      </c>
      <c r="F583" s="136">
        <v>6.06</v>
      </c>
      <c r="G583" s="148">
        <v>3.8649304540000005</v>
      </c>
      <c r="H583" s="149">
        <v>2.8870462960000007</v>
      </c>
    </row>
    <row r="584" spans="2:8" x14ac:dyDescent="0.25">
      <c r="B584" s="134" t="s">
        <v>50</v>
      </c>
      <c r="C584" s="135" t="s">
        <v>1056</v>
      </c>
      <c r="D584" s="135" t="s">
        <v>665</v>
      </c>
      <c r="E584" s="135" t="s">
        <v>49</v>
      </c>
      <c r="F584" s="136">
        <v>6.06</v>
      </c>
      <c r="G584" s="148">
        <v>4.1780844390000018</v>
      </c>
      <c r="H584" s="149">
        <v>3.1209681039999992</v>
      </c>
    </row>
    <row r="585" spans="2:8" x14ac:dyDescent="0.25">
      <c r="B585" s="134" t="s">
        <v>50</v>
      </c>
      <c r="C585" s="135" t="s">
        <v>1056</v>
      </c>
      <c r="D585" s="135" t="s">
        <v>664</v>
      </c>
      <c r="E585" s="135" t="s">
        <v>49</v>
      </c>
      <c r="F585" s="136">
        <v>6.06</v>
      </c>
      <c r="G585" s="148">
        <v>3.8649304540000005</v>
      </c>
      <c r="H585" s="149">
        <v>2.8870462960000007</v>
      </c>
    </row>
    <row r="586" spans="2:8" x14ac:dyDescent="0.25">
      <c r="B586" s="134" t="s">
        <v>50</v>
      </c>
      <c r="C586" s="135" t="s">
        <v>1056</v>
      </c>
      <c r="D586" s="135" t="s">
        <v>663</v>
      </c>
      <c r="E586" s="135" t="s">
        <v>49</v>
      </c>
      <c r="F586" s="136">
        <v>6.06</v>
      </c>
      <c r="G586" s="148">
        <v>4.1780844390000018</v>
      </c>
      <c r="H586" s="149">
        <v>3.1209681039999992</v>
      </c>
    </row>
    <row r="587" spans="2:8" x14ac:dyDescent="0.25">
      <c r="B587" s="134" t="s">
        <v>50</v>
      </c>
      <c r="C587" s="135" t="s">
        <v>1056</v>
      </c>
      <c r="D587" s="135" t="s">
        <v>1149</v>
      </c>
      <c r="E587" s="135" t="s">
        <v>49</v>
      </c>
      <c r="F587" s="136">
        <v>6.06</v>
      </c>
      <c r="G587" s="148">
        <v>4.1780844390000018</v>
      </c>
      <c r="H587" s="149">
        <v>3.1209681039999992</v>
      </c>
    </row>
    <row r="588" spans="2:8" x14ac:dyDescent="0.25">
      <c r="B588" s="134" t="s">
        <v>50</v>
      </c>
      <c r="C588" s="135" t="s">
        <v>1056</v>
      </c>
      <c r="D588" s="135" t="s">
        <v>660</v>
      </c>
      <c r="E588" s="135" t="s">
        <v>49</v>
      </c>
      <c r="F588" s="136">
        <v>6.06</v>
      </c>
      <c r="G588" s="148">
        <v>4.1780844390000018</v>
      </c>
      <c r="H588" s="149">
        <v>3.1209681039999992</v>
      </c>
    </row>
    <row r="589" spans="2:8" x14ac:dyDescent="0.25">
      <c r="B589" s="134" t="s">
        <v>50</v>
      </c>
      <c r="C589" s="135" t="s">
        <v>1056</v>
      </c>
      <c r="D589" s="135" t="s">
        <v>658</v>
      </c>
      <c r="E589" s="135" t="s">
        <v>49</v>
      </c>
      <c r="F589" s="136">
        <v>6.06</v>
      </c>
      <c r="G589" s="148">
        <v>3.8649304540000005</v>
      </c>
      <c r="H589" s="149">
        <v>2.8870462960000007</v>
      </c>
    </row>
    <row r="590" spans="2:8" x14ac:dyDescent="0.25">
      <c r="B590" s="134" t="s">
        <v>50</v>
      </c>
      <c r="C590" s="135" t="s">
        <v>1056</v>
      </c>
      <c r="D590" s="135" t="s">
        <v>657</v>
      </c>
      <c r="E590" s="135" t="s">
        <v>49</v>
      </c>
      <c r="F590" s="136">
        <v>6.06</v>
      </c>
      <c r="G590" s="148">
        <v>4.1780844390000018</v>
      </c>
      <c r="H590" s="149">
        <v>3.1209681039999992</v>
      </c>
    </row>
    <row r="591" spans="2:8" x14ac:dyDescent="0.25">
      <c r="B591" s="134" t="s">
        <v>50</v>
      </c>
      <c r="C591" s="135" t="s">
        <v>1056</v>
      </c>
      <c r="D591" s="135" t="s">
        <v>1171</v>
      </c>
      <c r="E591" s="135" t="s">
        <v>52</v>
      </c>
      <c r="F591" s="136">
        <v>6.06</v>
      </c>
      <c r="G591" s="148">
        <v>4.178084439</v>
      </c>
      <c r="H591" s="149">
        <v>3.1209681039999997</v>
      </c>
    </row>
    <row r="592" spans="2:8" x14ac:dyDescent="0.25">
      <c r="B592" s="134" t="s">
        <v>50</v>
      </c>
      <c r="C592" s="135" t="s">
        <v>1056</v>
      </c>
      <c r="D592" s="135" t="s">
        <v>656</v>
      </c>
      <c r="E592" s="135" t="s">
        <v>49</v>
      </c>
      <c r="F592" s="136">
        <v>6.06</v>
      </c>
      <c r="G592" s="148">
        <v>4.1780844390000018</v>
      </c>
      <c r="H592" s="149">
        <v>3.1209681039999992</v>
      </c>
    </row>
    <row r="593" spans="2:8" x14ac:dyDescent="0.25">
      <c r="B593" s="134" t="s">
        <v>50</v>
      </c>
      <c r="C593" s="135" t="s">
        <v>1056</v>
      </c>
      <c r="D593" s="135" t="s">
        <v>655</v>
      </c>
      <c r="E593" s="135" t="s">
        <v>49</v>
      </c>
      <c r="F593" s="136">
        <v>6.06</v>
      </c>
      <c r="G593" s="148">
        <v>4.1780844390000018</v>
      </c>
      <c r="H593" s="149">
        <v>3.1209681039999992</v>
      </c>
    </row>
    <row r="594" spans="2:8" x14ac:dyDescent="0.25">
      <c r="B594" s="134" t="s">
        <v>50</v>
      </c>
      <c r="C594" s="135" t="s">
        <v>1056</v>
      </c>
      <c r="D594" s="135" t="s">
        <v>654</v>
      </c>
      <c r="E594" s="135" t="s">
        <v>49</v>
      </c>
      <c r="F594" s="136">
        <v>6.06</v>
      </c>
      <c r="G594" s="148">
        <v>4.1780844390000018</v>
      </c>
      <c r="H594" s="149">
        <v>3.1209681039999992</v>
      </c>
    </row>
    <row r="595" spans="2:8" x14ac:dyDescent="0.25">
      <c r="B595" s="134" t="s">
        <v>50</v>
      </c>
      <c r="C595" s="135" t="s">
        <v>1056</v>
      </c>
      <c r="D595" s="135" t="s">
        <v>653</v>
      </c>
      <c r="E595" s="135" t="s">
        <v>49</v>
      </c>
      <c r="F595" s="136">
        <v>6.06</v>
      </c>
      <c r="G595" s="148">
        <v>4.1780844390000018</v>
      </c>
      <c r="H595" s="149">
        <v>3.1209681039999992</v>
      </c>
    </row>
    <row r="596" spans="2:8" x14ac:dyDescent="0.25">
      <c r="B596" s="134" t="s">
        <v>50</v>
      </c>
      <c r="C596" s="135" t="s">
        <v>1056</v>
      </c>
      <c r="D596" s="135" t="s">
        <v>652</v>
      </c>
      <c r="E596" s="135" t="s">
        <v>49</v>
      </c>
      <c r="F596" s="136">
        <v>6.06</v>
      </c>
      <c r="G596" s="148">
        <v>4.1780844390000018</v>
      </c>
      <c r="H596" s="149">
        <v>3.1209681039999992</v>
      </c>
    </row>
    <row r="597" spans="2:8" x14ac:dyDescent="0.25">
      <c r="B597" s="134" t="s">
        <v>50</v>
      </c>
      <c r="C597" s="135" t="s">
        <v>1056</v>
      </c>
      <c r="D597" s="135" t="s">
        <v>651</v>
      </c>
      <c r="E597" s="135" t="s">
        <v>49</v>
      </c>
      <c r="F597" s="136">
        <v>6.06</v>
      </c>
      <c r="G597" s="148">
        <v>5.3817527139999983</v>
      </c>
      <c r="H597" s="149">
        <v>4.0200915279999991</v>
      </c>
    </row>
    <row r="598" spans="2:8" x14ac:dyDescent="0.25">
      <c r="B598" s="134" t="s">
        <v>50</v>
      </c>
      <c r="C598" s="135" t="s">
        <v>1056</v>
      </c>
      <c r="D598" s="135" t="s">
        <v>650</v>
      </c>
      <c r="E598" s="135" t="s">
        <v>49</v>
      </c>
      <c r="F598" s="136">
        <v>6.06</v>
      </c>
      <c r="G598" s="148">
        <v>4.1780844390000018</v>
      </c>
      <c r="H598" s="149">
        <v>3.1209681039999992</v>
      </c>
    </row>
    <row r="599" spans="2:8" x14ac:dyDescent="0.25">
      <c r="B599" s="134" t="s">
        <v>50</v>
      </c>
      <c r="C599" s="135" t="s">
        <v>1056</v>
      </c>
      <c r="D599" s="135" t="s">
        <v>470</v>
      </c>
      <c r="E599" s="135" t="s">
        <v>52</v>
      </c>
      <c r="F599" s="136">
        <v>6.06</v>
      </c>
      <c r="G599" s="148">
        <v>3.8649304539999996</v>
      </c>
      <c r="H599" s="149">
        <v>2.8870462959999998</v>
      </c>
    </row>
    <row r="600" spans="2:8" x14ac:dyDescent="0.25">
      <c r="B600" s="134" t="s">
        <v>50</v>
      </c>
      <c r="C600" s="135" t="s">
        <v>1056</v>
      </c>
      <c r="D600" s="135" t="s">
        <v>469</v>
      </c>
      <c r="E600" s="135" t="s">
        <v>52</v>
      </c>
      <c r="F600" s="136">
        <v>6.06</v>
      </c>
      <c r="G600" s="148">
        <v>4.178084439</v>
      </c>
      <c r="H600" s="149">
        <v>3.1209681039999997</v>
      </c>
    </row>
    <row r="601" spans="2:8" x14ac:dyDescent="0.25">
      <c r="B601" s="134" t="s">
        <v>50</v>
      </c>
      <c r="C601" s="135" t="s">
        <v>1056</v>
      </c>
      <c r="D601" s="135" t="s">
        <v>1162</v>
      </c>
      <c r="E601" s="135" t="s">
        <v>52</v>
      </c>
      <c r="F601" s="136">
        <v>6.06</v>
      </c>
      <c r="G601" s="148">
        <v>4.178084439</v>
      </c>
      <c r="H601" s="149">
        <v>3.1209681039999997</v>
      </c>
    </row>
    <row r="602" spans="2:8" x14ac:dyDescent="0.25">
      <c r="B602" s="134" t="s">
        <v>50</v>
      </c>
      <c r="C602" s="135" t="s">
        <v>1056</v>
      </c>
      <c r="D602" s="135" t="s">
        <v>468</v>
      </c>
      <c r="E602" s="135" t="s">
        <v>52</v>
      </c>
      <c r="F602" s="136">
        <v>6.06</v>
      </c>
      <c r="G602" s="148">
        <v>4.178084439</v>
      </c>
      <c r="H602" s="149">
        <v>3.1209681039999997</v>
      </c>
    </row>
    <row r="603" spans="2:8" x14ac:dyDescent="0.25">
      <c r="B603" s="134" t="s">
        <v>50</v>
      </c>
      <c r="C603" s="135" t="s">
        <v>1056</v>
      </c>
      <c r="D603" s="135" t="s">
        <v>467</v>
      </c>
      <c r="E603" s="135" t="s">
        <v>52</v>
      </c>
      <c r="F603" s="136">
        <v>6.06</v>
      </c>
      <c r="G603" s="148">
        <v>3.8649304539999996</v>
      </c>
      <c r="H603" s="149">
        <v>2.8870462959999998</v>
      </c>
    </row>
    <row r="604" spans="2:8" x14ac:dyDescent="0.25">
      <c r="B604" s="134" t="s">
        <v>50</v>
      </c>
      <c r="C604" s="135" t="s">
        <v>1056</v>
      </c>
      <c r="D604" s="135" t="s">
        <v>649</v>
      </c>
      <c r="E604" s="135" t="s">
        <v>49</v>
      </c>
      <c r="F604" s="136">
        <v>6.06</v>
      </c>
      <c r="G604" s="148">
        <v>3.8649304540000005</v>
      </c>
      <c r="H604" s="149">
        <v>2.8870462960000007</v>
      </c>
    </row>
    <row r="605" spans="2:8" x14ac:dyDescent="0.25">
      <c r="B605" s="134" t="s">
        <v>50</v>
      </c>
      <c r="C605" s="135" t="s">
        <v>1056</v>
      </c>
      <c r="D605" s="135" t="s">
        <v>648</v>
      </c>
      <c r="E605" s="135" t="s">
        <v>49</v>
      </c>
      <c r="F605" s="136">
        <v>6.06</v>
      </c>
      <c r="G605" s="148">
        <v>3.8649304540000005</v>
      </c>
      <c r="H605" s="149">
        <v>2.8870462960000007</v>
      </c>
    </row>
    <row r="606" spans="2:8" x14ac:dyDescent="0.25">
      <c r="B606" s="134" t="s">
        <v>50</v>
      </c>
      <c r="C606" s="135" t="s">
        <v>1056</v>
      </c>
      <c r="D606" s="135" t="s">
        <v>647</v>
      </c>
      <c r="E606" s="135" t="s">
        <v>49</v>
      </c>
      <c r="F606" s="136">
        <v>6.06</v>
      </c>
      <c r="G606" s="148">
        <v>3.8649304540000005</v>
      </c>
      <c r="H606" s="149">
        <v>2.8870462960000007</v>
      </c>
    </row>
    <row r="607" spans="2:8" x14ac:dyDescent="0.25">
      <c r="B607" s="134" t="s">
        <v>50</v>
      </c>
      <c r="C607" s="135" t="s">
        <v>1056</v>
      </c>
      <c r="D607" s="135" t="s">
        <v>646</v>
      </c>
      <c r="E607" s="135" t="s">
        <v>49</v>
      </c>
      <c r="F607" s="136">
        <v>6.06</v>
      </c>
      <c r="G607" s="148">
        <v>3.8649304540000005</v>
      </c>
      <c r="H607" s="149">
        <v>2.8870462960000007</v>
      </c>
    </row>
    <row r="608" spans="2:8" x14ac:dyDescent="0.25">
      <c r="B608" s="134" t="s">
        <v>50</v>
      </c>
      <c r="C608" s="135" t="s">
        <v>1056</v>
      </c>
      <c r="D608" s="135" t="s">
        <v>645</v>
      </c>
      <c r="E608" s="135" t="s">
        <v>49</v>
      </c>
      <c r="F608" s="136">
        <v>6.06</v>
      </c>
      <c r="G608" s="148">
        <v>3.8649304540000005</v>
      </c>
      <c r="H608" s="149">
        <v>2.8870462960000007</v>
      </c>
    </row>
    <row r="609" spans="2:8" x14ac:dyDescent="0.25">
      <c r="B609" s="134" t="s">
        <v>50</v>
      </c>
      <c r="C609" s="135" t="s">
        <v>1056</v>
      </c>
      <c r="D609" s="135" t="s">
        <v>644</v>
      </c>
      <c r="E609" s="135" t="s">
        <v>49</v>
      </c>
      <c r="F609" s="136">
        <v>6.06</v>
      </c>
      <c r="G609" s="148">
        <v>3.8649304540000005</v>
      </c>
      <c r="H609" s="149">
        <v>2.8870462960000007</v>
      </c>
    </row>
    <row r="610" spans="2:8" x14ac:dyDescent="0.25">
      <c r="B610" s="134" t="s">
        <v>50</v>
      </c>
      <c r="C610" s="135" t="s">
        <v>1056</v>
      </c>
      <c r="D610" s="135" t="s">
        <v>643</v>
      </c>
      <c r="E610" s="135" t="s">
        <v>49</v>
      </c>
      <c r="F610" s="136">
        <v>6.06</v>
      </c>
      <c r="G610" s="148">
        <v>3.8649304540000005</v>
      </c>
      <c r="H610" s="149">
        <v>2.8870462960000007</v>
      </c>
    </row>
    <row r="611" spans="2:8" x14ac:dyDescent="0.25">
      <c r="B611" s="134" t="s">
        <v>50</v>
      </c>
      <c r="C611" s="135" t="s">
        <v>1056</v>
      </c>
      <c r="D611" s="135" t="s">
        <v>642</v>
      </c>
      <c r="E611" s="135" t="s">
        <v>49</v>
      </c>
      <c r="F611" s="136">
        <v>6.06</v>
      </c>
      <c r="G611" s="148">
        <v>3.8649304540000005</v>
      </c>
      <c r="H611" s="149">
        <v>2.8870462960000007</v>
      </c>
    </row>
    <row r="612" spans="2:8" x14ac:dyDescent="0.25">
      <c r="B612" s="134" t="s">
        <v>50</v>
      </c>
      <c r="C612" s="135" t="s">
        <v>1056</v>
      </c>
      <c r="D612" s="135" t="s">
        <v>518</v>
      </c>
      <c r="E612" s="135" t="s">
        <v>51</v>
      </c>
      <c r="F612" s="136">
        <v>6.06</v>
      </c>
      <c r="G612" s="148">
        <v>4.1960127249999992</v>
      </c>
      <c r="H612" s="149">
        <v>3.1343610160000011</v>
      </c>
    </row>
    <row r="613" spans="2:8" x14ac:dyDescent="0.25">
      <c r="B613" s="134" t="s">
        <v>50</v>
      </c>
      <c r="C613" s="135" t="s">
        <v>1056</v>
      </c>
      <c r="D613" s="135" t="s">
        <v>517</v>
      </c>
      <c r="E613" s="135" t="s">
        <v>51</v>
      </c>
      <c r="F613" s="136">
        <v>6.06</v>
      </c>
      <c r="G613" s="148">
        <v>4.1960127249999992</v>
      </c>
      <c r="H613" s="149">
        <v>3.1343610160000011</v>
      </c>
    </row>
    <row r="614" spans="2:8" x14ac:dyDescent="0.25">
      <c r="B614" s="134" t="s">
        <v>50</v>
      </c>
      <c r="C614" s="135" t="s">
        <v>1056</v>
      </c>
      <c r="D614" s="135" t="s">
        <v>641</v>
      </c>
      <c r="E614" s="135" t="s">
        <v>49</v>
      </c>
      <c r="F614" s="136">
        <v>6.06</v>
      </c>
      <c r="G614" s="148">
        <v>4.1780844390000018</v>
      </c>
      <c r="H614" s="149">
        <v>3.1209681039999992</v>
      </c>
    </row>
    <row r="615" spans="2:8" x14ac:dyDescent="0.25">
      <c r="B615" s="134" t="s">
        <v>50</v>
      </c>
      <c r="C615" s="135" t="s">
        <v>1056</v>
      </c>
      <c r="D615" s="135" t="s">
        <v>466</v>
      </c>
      <c r="E615" s="135" t="s">
        <v>52</v>
      </c>
      <c r="F615" s="136">
        <v>6.06</v>
      </c>
      <c r="G615" s="148">
        <v>3.876828298</v>
      </c>
      <c r="H615" s="149">
        <v>2.8959342640000001</v>
      </c>
    </row>
    <row r="616" spans="2:8" x14ac:dyDescent="0.25">
      <c r="B616" s="134" t="s">
        <v>50</v>
      </c>
      <c r="C616" s="135" t="s">
        <v>1056</v>
      </c>
      <c r="D616" s="135" t="s">
        <v>465</v>
      </c>
      <c r="E616" s="135" t="s">
        <v>52</v>
      </c>
      <c r="F616" s="136">
        <v>6.06</v>
      </c>
      <c r="G616" s="148">
        <v>3.876828298</v>
      </c>
      <c r="H616" s="149">
        <v>2.8959342640000001</v>
      </c>
    </row>
    <row r="617" spans="2:8" x14ac:dyDescent="0.25">
      <c r="B617" s="134" t="s">
        <v>50</v>
      </c>
      <c r="C617" s="135" t="s">
        <v>1056</v>
      </c>
      <c r="D617" s="135" t="s">
        <v>464</v>
      </c>
      <c r="E617" s="135" t="s">
        <v>52</v>
      </c>
      <c r="F617" s="136">
        <v>6.06</v>
      </c>
      <c r="G617" s="148">
        <v>3.876828298</v>
      </c>
      <c r="H617" s="149">
        <v>2.8959342640000001</v>
      </c>
    </row>
    <row r="618" spans="2:8" x14ac:dyDescent="0.25">
      <c r="B618" s="134" t="s">
        <v>50</v>
      </c>
      <c r="C618" s="135" t="s">
        <v>1056</v>
      </c>
      <c r="D618" s="135" t="s">
        <v>463</v>
      </c>
      <c r="E618" s="135" t="s">
        <v>52</v>
      </c>
      <c r="F618" s="136">
        <v>6.06</v>
      </c>
      <c r="G618" s="148">
        <v>3.876828298</v>
      </c>
      <c r="H618" s="149">
        <v>2.8959342640000001</v>
      </c>
    </row>
    <row r="619" spans="2:8" x14ac:dyDescent="0.25">
      <c r="B619" s="134" t="s">
        <v>50</v>
      </c>
      <c r="C619" s="135" t="s">
        <v>1056</v>
      </c>
      <c r="D619" s="135" t="s">
        <v>1202</v>
      </c>
      <c r="E619" s="135" t="s">
        <v>52</v>
      </c>
      <c r="F619" s="136">
        <v>6.06</v>
      </c>
      <c r="G619" s="148">
        <v>4.178084439</v>
      </c>
      <c r="H619" s="149">
        <v>3.1209681039999997</v>
      </c>
    </row>
    <row r="620" spans="2:8" x14ac:dyDescent="0.25">
      <c r="B620" s="134" t="s">
        <v>50</v>
      </c>
      <c r="C620" s="135" t="s">
        <v>1056</v>
      </c>
      <c r="D620" s="135" t="s">
        <v>462</v>
      </c>
      <c r="E620" s="135" t="s">
        <v>52</v>
      </c>
      <c r="F620" s="136">
        <v>6.06</v>
      </c>
      <c r="G620" s="148">
        <v>3.876828298</v>
      </c>
      <c r="H620" s="149">
        <v>2.8959342640000001</v>
      </c>
    </row>
    <row r="621" spans="2:8" x14ac:dyDescent="0.25">
      <c r="B621" s="134" t="s">
        <v>50</v>
      </c>
      <c r="C621" s="135" t="s">
        <v>1056</v>
      </c>
      <c r="D621" s="135" t="s">
        <v>516</v>
      </c>
      <c r="E621" s="135" t="s">
        <v>51</v>
      </c>
      <c r="F621" s="136">
        <v>6.06</v>
      </c>
      <c r="G621" s="148">
        <v>4.1960127249999992</v>
      </c>
      <c r="H621" s="149">
        <v>3.1343610160000011</v>
      </c>
    </row>
    <row r="622" spans="2:8" x14ac:dyDescent="0.25">
      <c r="B622" s="134" t="s">
        <v>50</v>
      </c>
      <c r="C622" s="135" t="s">
        <v>1056</v>
      </c>
      <c r="D622" s="135" t="s">
        <v>515</v>
      </c>
      <c r="E622" s="135" t="s">
        <v>51</v>
      </c>
      <c r="F622" s="136">
        <v>6.06</v>
      </c>
      <c r="G622" s="148">
        <v>4.1960127249999992</v>
      </c>
      <c r="H622" s="149">
        <v>3.1343610160000011</v>
      </c>
    </row>
    <row r="623" spans="2:8" x14ac:dyDescent="0.25">
      <c r="B623" s="134" t="s">
        <v>50</v>
      </c>
      <c r="C623" s="135" t="s">
        <v>1056</v>
      </c>
      <c r="D623" s="135" t="s">
        <v>461</v>
      </c>
      <c r="E623" s="135" t="s">
        <v>52</v>
      </c>
      <c r="F623" s="136">
        <v>6.06</v>
      </c>
      <c r="G623" s="148">
        <v>4.1466380989999987</v>
      </c>
      <c r="H623" s="149">
        <v>3.0974781839999999</v>
      </c>
    </row>
    <row r="624" spans="2:8" x14ac:dyDescent="0.25">
      <c r="B624" s="134" t="s">
        <v>50</v>
      </c>
      <c r="C624" s="135" t="s">
        <v>1056</v>
      </c>
      <c r="D624" s="135" t="s">
        <v>640</v>
      </c>
      <c r="E624" s="135" t="s">
        <v>49</v>
      </c>
      <c r="F624" s="136">
        <v>6.06</v>
      </c>
      <c r="G624" s="148">
        <v>3.8649304540000005</v>
      </c>
      <c r="H624" s="149">
        <v>2.8870462960000007</v>
      </c>
    </row>
    <row r="625" spans="2:8" x14ac:dyDescent="0.25">
      <c r="B625" s="134" t="s">
        <v>50</v>
      </c>
      <c r="C625" s="135" t="s">
        <v>1056</v>
      </c>
      <c r="D625" s="135" t="s">
        <v>639</v>
      </c>
      <c r="E625" s="135" t="s">
        <v>49</v>
      </c>
      <c r="F625" s="136">
        <v>6.06</v>
      </c>
      <c r="G625" s="148">
        <v>3.8649304540000005</v>
      </c>
      <c r="H625" s="149">
        <v>2.8870462960000007</v>
      </c>
    </row>
    <row r="626" spans="2:8" x14ac:dyDescent="0.25">
      <c r="B626" s="134" t="s">
        <v>50</v>
      </c>
      <c r="C626" s="135" t="s">
        <v>1056</v>
      </c>
      <c r="D626" s="135" t="s">
        <v>638</v>
      </c>
      <c r="E626" s="135" t="s">
        <v>49</v>
      </c>
      <c r="F626" s="136">
        <v>6.06</v>
      </c>
      <c r="G626" s="148">
        <v>3.8649304540000005</v>
      </c>
      <c r="H626" s="149">
        <v>2.8870462960000007</v>
      </c>
    </row>
    <row r="627" spans="2:8" x14ac:dyDescent="0.25">
      <c r="B627" s="134" t="s">
        <v>50</v>
      </c>
      <c r="C627" s="135" t="s">
        <v>1056</v>
      </c>
      <c r="D627" s="135" t="s">
        <v>460</v>
      </c>
      <c r="E627" s="135" t="s">
        <v>52</v>
      </c>
      <c r="F627" s="136">
        <v>6.06</v>
      </c>
      <c r="G627" s="148">
        <v>3.8649304539999996</v>
      </c>
      <c r="H627" s="149">
        <v>2.8870462959999998</v>
      </c>
    </row>
    <row r="628" spans="2:8" x14ac:dyDescent="0.25">
      <c r="B628" s="134" t="s">
        <v>50</v>
      </c>
      <c r="C628" s="135" t="s">
        <v>1056</v>
      </c>
      <c r="D628" s="135" t="s">
        <v>459</v>
      </c>
      <c r="E628" s="135" t="s">
        <v>52</v>
      </c>
      <c r="F628" s="136">
        <v>6.06</v>
      </c>
      <c r="G628" s="148">
        <v>3.8649304539999996</v>
      </c>
      <c r="H628" s="149">
        <v>2.8870462959999998</v>
      </c>
    </row>
    <row r="629" spans="2:8" x14ac:dyDescent="0.25">
      <c r="B629" s="134" t="s">
        <v>50</v>
      </c>
      <c r="C629" s="135" t="s">
        <v>1056</v>
      </c>
      <c r="D629" s="135" t="s">
        <v>458</v>
      </c>
      <c r="E629" s="135" t="s">
        <v>52</v>
      </c>
      <c r="F629" s="136">
        <v>6.06</v>
      </c>
      <c r="G629" s="148">
        <v>4.1466380989999987</v>
      </c>
      <c r="H629" s="149">
        <v>3.0974781839999999</v>
      </c>
    </row>
    <row r="630" spans="2:8" x14ac:dyDescent="0.25">
      <c r="B630" s="134" t="s">
        <v>50</v>
      </c>
      <c r="C630" s="135" t="s">
        <v>1056</v>
      </c>
      <c r="D630" s="135" t="s">
        <v>637</v>
      </c>
      <c r="E630" s="135" t="s">
        <v>49</v>
      </c>
      <c r="F630" s="136">
        <v>6.06</v>
      </c>
      <c r="G630" s="148">
        <v>3.8768282980000004</v>
      </c>
      <c r="H630" s="149">
        <v>2.8959342640000005</v>
      </c>
    </row>
    <row r="631" spans="2:8" x14ac:dyDescent="0.25">
      <c r="B631" s="134" t="s">
        <v>50</v>
      </c>
      <c r="C631" s="135" t="s">
        <v>1056</v>
      </c>
      <c r="D631" s="135" t="s">
        <v>1144</v>
      </c>
      <c r="E631" s="135" t="s">
        <v>49</v>
      </c>
      <c r="F631" s="136">
        <v>6.06</v>
      </c>
      <c r="G631" s="148">
        <v>3.8768282980000004</v>
      </c>
      <c r="H631" s="149">
        <v>2.8959342640000005</v>
      </c>
    </row>
    <row r="632" spans="2:8" x14ac:dyDescent="0.25">
      <c r="B632" s="134" t="s">
        <v>50</v>
      </c>
      <c r="C632" s="135" t="s">
        <v>1056</v>
      </c>
      <c r="D632" s="135" t="s">
        <v>457</v>
      </c>
      <c r="E632" s="135" t="s">
        <v>52</v>
      </c>
      <c r="F632" s="136">
        <v>6.06</v>
      </c>
      <c r="G632" s="148">
        <v>3.876828298</v>
      </c>
      <c r="H632" s="149">
        <v>2.8959342640000001</v>
      </c>
    </row>
    <row r="633" spans="2:8" x14ac:dyDescent="0.25">
      <c r="B633" s="134" t="s">
        <v>50</v>
      </c>
      <c r="C633" s="135" t="s">
        <v>1056</v>
      </c>
      <c r="D633" s="135" t="s">
        <v>636</v>
      </c>
      <c r="E633" s="135" t="s">
        <v>49</v>
      </c>
      <c r="F633" s="136">
        <v>6.06</v>
      </c>
      <c r="G633" s="148">
        <v>4.1466380989999987</v>
      </c>
      <c r="H633" s="149">
        <v>3.0974781839999999</v>
      </c>
    </row>
    <row r="634" spans="2:8" x14ac:dyDescent="0.25">
      <c r="B634" s="134" t="s">
        <v>50</v>
      </c>
      <c r="C634" s="135" t="s">
        <v>1056</v>
      </c>
      <c r="D634" s="135" t="s">
        <v>1199</v>
      </c>
      <c r="E634" s="135" t="s">
        <v>52</v>
      </c>
      <c r="F634" s="136">
        <v>6.06</v>
      </c>
      <c r="G634" s="148">
        <v>4.1466380989999987</v>
      </c>
      <c r="H634" s="149">
        <v>3.0974781839999999</v>
      </c>
    </row>
    <row r="635" spans="2:8" x14ac:dyDescent="0.25">
      <c r="B635" s="134" t="s">
        <v>50</v>
      </c>
      <c r="C635" s="135" t="s">
        <v>1056</v>
      </c>
      <c r="D635" s="135" t="s">
        <v>1168</v>
      </c>
      <c r="E635" s="135" t="s">
        <v>52</v>
      </c>
      <c r="F635" s="136">
        <v>6.06</v>
      </c>
      <c r="G635" s="148">
        <v>4.178084439</v>
      </c>
      <c r="H635" s="149">
        <v>3.1209681039999997</v>
      </c>
    </row>
    <row r="636" spans="2:8" x14ac:dyDescent="0.25">
      <c r="B636" s="134" t="s">
        <v>50</v>
      </c>
      <c r="C636" s="135" t="s">
        <v>1056</v>
      </c>
      <c r="D636" s="135" t="s">
        <v>635</v>
      </c>
      <c r="E636" s="135" t="s">
        <v>49</v>
      </c>
      <c r="F636" s="136">
        <v>6.06</v>
      </c>
      <c r="G636" s="148">
        <v>4.1780844390000018</v>
      </c>
      <c r="H636" s="149">
        <v>3.1209681039999992</v>
      </c>
    </row>
    <row r="637" spans="2:8" x14ac:dyDescent="0.25">
      <c r="B637" s="134" t="s">
        <v>50</v>
      </c>
      <c r="C637" s="135" t="s">
        <v>1056</v>
      </c>
      <c r="D637" s="135" t="s">
        <v>1172</v>
      </c>
      <c r="E637" s="135" t="s">
        <v>52</v>
      </c>
      <c r="F637" s="136">
        <v>6.06</v>
      </c>
      <c r="G637" s="148">
        <v>4.178084439</v>
      </c>
      <c r="H637" s="149">
        <v>3.1209681039999997</v>
      </c>
    </row>
    <row r="638" spans="2:8" x14ac:dyDescent="0.25">
      <c r="B638" s="134" t="s">
        <v>50</v>
      </c>
      <c r="C638" s="135" t="s">
        <v>1056</v>
      </c>
      <c r="D638" s="135" t="s">
        <v>456</v>
      </c>
      <c r="E638" s="135" t="s">
        <v>52</v>
      </c>
      <c r="F638" s="136">
        <v>6.06</v>
      </c>
      <c r="G638" s="148">
        <v>3.8649304539999996</v>
      </c>
      <c r="H638" s="149">
        <v>2.8870462959999998</v>
      </c>
    </row>
    <row r="639" spans="2:8" x14ac:dyDescent="0.25">
      <c r="B639" s="134" t="s">
        <v>50</v>
      </c>
      <c r="C639" s="135" t="s">
        <v>1056</v>
      </c>
      <c r="D639" s="135" t="s">
        <v>1166</v>
      </c>
      <c r="E639" s="135" t="s">
        <v>52</v>
      </c>
      <c r="F639" s="136">
        <v>6.06</v>
      </c>
      <c r="G639" s="148">
        <v>3.8649304539999996</v>
      </c>
      <c r="H639" s="149">
        <v>2.8870462959999998</v>
      </c>
    </row>
    <row r="640" spans="2:8" x14ac:dyDescent="0.25">
      <c r="B640" s="134" t="s">
        <v>50</v>
      </c>
      <c r="C640" s="135" t="s">
        <v>1056</v>
      </c>
      <c r="D640" s="135" t="s">
        <v>634</v>
      </c>
      <c r="E640" s="135" t="s">
        <v>49</v>
      </c>
      <c r="F640" s="136">
        <v>6.06</v>
      </c>
      <c r="G640" s="148">
        <v>3.8768282980000004</v>
      </c>
      <c r="H640" s="149">
        <v>2.8959342640000005</v>
      </c>
    </row>
    <row r="641" spans="2:8" x14ac:dyDescent="0.25">
      <c r="B641" s="134" t="s">
        <v>50</v>
      </c>
      <c r="C641" s="135" t="s">
        <v>1056</v>
      </c>
      <c r="D641" s="135" t="s">
        <v>455</v>
      </c>
      <c r="E641" s="135" t="s">
        <v>52</v>
      </c>
      <c r="F641" s="136">
        <v>6.06</v>
      </c>
      <c r="G641" s="148">
        <v>4.178084439</v>
      </c>
      <c r="H641" s="149">
        <v>3.1209681039999997</v>
      </c>
    </row>
    <row r="642" spans="2:8" x14ac:dyDescent="0.25">
      <c r="B642" s="134" t="s">
        <v>50</v>
      </c>
      <c r="C642" s="135" t="s">
        <v>1056</v>
      </c>
      <c r="D642" s="135" t="s">
        <v>454</v>
      </c>
      <c r="E642" s="135" t="s">
        <v>52</v>
      </c>
      <c r="F642" s="136">
        <v>6.06</v>
      </c>
      <c r="G642" s="148">
        <v>3.876828298</v>
      </c>
      <c r="H642" s="149">
        <v>2.8959342640000001</v>
      </c>
    </row>
    <row r="643" spans="2:8" x14ac:dyDescent="0.25">
      <c r="B643" s="134" t="s">
        <v>50</v>
      </c>
      <c r="C643" s="135" t="s">
        <v>1056</v>
      </c>
      <c r="D643" s="135" t="s">
        <v>633</v>
      </c>
      <c r="E643" s="135" t="s">
        <v>49</v>
      </c>
      <c r="F643" s="136">
        <v>6.06</v>
      </c>
      <c r="G643" s="148">
        <v>3.8768282980000004</v>
      </c>
      <c r="H643" s="149">
        <v>2.8959342640000005</v>
      </c>
    </row>
    <row r="644" spans="2:8" x14ac:dyDescent="0.25">
      <c r="B644" s="134" t="s">
        <v>50</v>
      </c>
      <c r="C644" s="135" t="s">
        <v>1056</v>
      </c>
      <c r="D644" s="135" t="s">
        <v>632</v>
      </c>
      <c r="E644" s="135" t="s">
        <v>49</v>
      </c>
      <c r="F644" s="136">
        <v>6.06</v>
      </c>
      <c r="G644" s="148">
        <v>3.8768282980000004</v>
      </c>
      <c r="H644" s="149">
        <v>2.8959342640000005</v>
      </c>
    </row>
    <row r="645" spans="2:8" x14ac:dyDescent="0.25">
      <c r="B645" s="134" t="s">
        <v>50</v>
      </c>
      <c r="C645" s="135" t="s">
        <v>1056</v>
      </c>
      <c r="D645" s="135" t="s">
        <v>1182</v>
      </c>
      <c r="E645" s="135" t="s">
        <v>52</v>
      </c>
      <c r="F645" s="136">
        <v>6.06</v>
      </c>
      <c r="G645" s="148">
        <v>4.178084439</v>
      </c>
      <c r="H645" s="149">
        <v>3.1209681039999997</v>
      </c>
    </row>
    <row r="646" spans="2:8" x14ac:dyDescent="0.25">
      <c r="B646" s="134" t="s">
        <v>50</v>
      </c>
      <c r="C646" s="135" t="s">
        <v>1056</v>
      </c>
      <c r="D646" s="135" t="s">
        <v>631</v>
      </c>
      <c r="E646" s="135" t="s">
        <v>49</v>
      </c>
      <c r="F646" s="136">
        <v>6.06</v>
      </c>
      <c r="G646" s="148">
        <v>4.1780844390000018</v>
      </c>
      <c r="H646" s="149">
        <v>3.1209681039999992</v>
      </c>
    </row>
    <row r="647" spans="2:8" x14ac:dyDescent="0.25">
      <c r="B647" s="134" t="s">
        <v>50</v>
      </c>
      <c r="C647" s="135" t="s">
        <v>1056</v>
      </c>
      <c r="D647" s="135" t="s">
        <v>514</v>
      </c>
      <c r="E647" s="135" t="s">
        <v>51</v>
      </c>
      <c r="F647" s="136">
        <v>6.06</v>
      </c>
      <c r="G647" s="148">
        <v>9.3719549519999941</v>
      </c>
      <c r="H647" s="149">
        <v>7.0007134559999979</v>
      </c>
    </row>
    <row r="648" spans="2:8" x14ac:dyDescent="0.25">
      <c r="B648" s="134" t="s">
        <v>50</v>
      </c>
      <c r="C648" s="135" t="s">
        <v>1056</v>
      </c>
      <c r="D648" s="135" t="s">
        <v>453</v>
      </c>
      <c r="E648" s="135" t="s">
        <v>52</v>
      </c>
      <c r="F648" s="136">
        <v>6.06</v>
      </c>
      <c r="G648" s="148">
        <v>4.1466380989999987</v>
      </c>
      <c r="H648" s="149">
        <v>3.0974781839999999</v>
      </c>
    </row>
    <row r="649" spans="2:8" x14ac:dyDescent="0.25">
      <c r="B649" s="134" t="s">
        <v>50</v>
      </c>
      <c r="C649" s="135" t="s">
        <v>1056</v>
      </c>
      <c r="D649" s="135" t="s">
        <v>1141</v>
      </c>
      <c r="E649" s="135" t="s">
        <v>49</v>
      </c>
      <c r="F649" s="136">
        <v>6.06</v>
      </c>
      <c r="G649" s="148">
        <v>3.8649304540000005</v>
      </c>
      <c r="H649" s="149">
        <v>2.8870462960000007</v>
      </c>
    </row>
    <row r="650" spans="2:8" x14ac:dyDescent="0.25">
      <c r="B650" s="134" t="s">
        <v>50</v>
      </c>
      <c r="C650" s="135" t="s">
        <v>1056</v>
      </c>
      <c r="D650" s="135" t="s">
        <v>629</v>
      </c>
      <c r="E650" s="135" t="s">
        <v>49</v>
      </c>
      <c r="F650" s="136">
        <v>6.06</v>
      </c>
      <c r="G650" s="148">
        <v>3.8649304540000005</v>
      </c>
      <c r="H650" s="149">
        <v>2.8870462960000007</v>
      </c>
    </row>
    <row r="651" spans="2:8" x14ac:dyDescent="0.25">
      <c r="B651" s="134" t="s">
        <v>50</v>
      </c>
      <c r="C651" s="135" t="s">
        <v>1056</v>
      </c>
      <c r="D651" s="135" t="s">
        <v>452</v>
      </c>
      <c r="E651" s="135" t="s">
        <v>52</v>
      </c>
      <c r="F651" s="136">
        <v>6.06</v>
      </c>
      <c r="G651" s="148">
        <v>4.1466380989999987</v>
      </c>
      <c r="H651" s="149">
        <v>3.0974781839999999</v>
      </c>
    </row>
    <row r="652" spans="2:8" x14ac:dyDescent="0.25">
      <c r="B652" s="134" t="s">
        <v>50</v>
      </c>
      <c r="C652" s="135" t="s">
        <v>1056</v>
      </c>
      <c r="D652" s="135" t="s">
        <v>1159</v>
      </c>
      <c r="E652" s="135" t="s">
        <v>52</v>
      </c>
      <c r="F652" s="136">
        <v>6.06</v>
      </c>
      <c r="G652" s="148">
        <v>4.1466380989999987</v>
      </c>
      <c r="H652" s="149">
        <v>3.0974781839999999</v>
      </c>
    </row>
    <row r="653" spans="2:8" x14ac:dyDescent="0.25">
      <c r="B653" s="134" t="s">
        <v>50</v>
      </c>
      <c r="C653" s="135" t="s">
        <v>1056</v>
      </c>
      <c r="D653" s="135" t="s">
        <v>628</v>
      </c>
      <c r="E653" s="135" t="s">
        <v>49</v>
      </c>
      <c r="F653" s="136">
        <v>6.06</v>
      </c>
      <c r="G653" s="148">
        <v>3.8768282980000004</v>
      </c>
      <c r="H653" s="149">
        <v>2.8959342640000005</v>
      </c>
    </row>
    <row r="654" spans="2:8" x14ac:dyDescent="0.25">
      <c r="B654" s="134" t="s">
        <v>50</v>
      </c>
      <c r="C654" s="135" t="s">
        <v>1056</v>
      </c>
      <c r="D654" s="135" t="s">
        <v>1183</v>
      </c>
      <c r="E654" s="135" t="s">
        <v>52</v>
      </c>
      <c r="F654" s="136">
        <v>6.06</v>
      </c>
      <c r="G654" s="148">
        <v>4.178084439</v>
      </c>
      <c r="H654" s="149">
        <v>3.1209681039999997</v>
      </c>
    </row>
    <row r="655" spans="2:8" x14ac:dyDescent="0.25">
      <c r="B655" s="134" t="s">
        <v>50</v>
      </c>
      <c r="C655" s="135" t="s">
        <v>1056</v>
      </c>
      <c r="D655" s="135" t="s">
        <v>627</v>
      </c>
      <c r="E655" s="135" t="s">
        <v>49</v>
      </c>
      <c r="F655" s="136">
        <v>6.06</v>
      </c>
      <c r="G655" s="148">
        <v>4.1780844390000018</v>
      </c>
      <c r="H655" s="149">
        <v>3.1209681039999992</v>
      </c>
    </row>
    <row r="656" spans="2:8" x14ac:dyDescent="0.25">
      <c r="B656" s="134" t="s">
        <v>50</v>
      </c>
      <c r="C656" s="135" t="s">
        <v>1056</v>
      </c>
      <c r="D656" s="135" t="s">
        <v>626</v>
      </c>
      <c r="E656" s="135" t="s">
        <v>49</v>
      </c>
      <c r="F656" s="136">
        <v>6.06</v>
      </c>
      <c r="G656" s="148">
        <v>4.1780844390000018</v>
      </c>
      <c r="H656" s="149">
        <v>3.1209681039999992</v>
      </c>
    </row>
    <row r="657" spans="2:8" x14ac:dyDescent="0.25">
      <c r="B657" s="134" t="s">
        <v>50</v>
      </c>
      <c r="C657" s="135" t="s">
        <v>1056</v>
      </c>
      <c r="D657" s="135" t="s">
        <v>451</v>
      </c>
      <c r="E657" s="135" t="s">
        <v>52</v>
      </c>
      <c r="F657" s="136">
        <v>6.06</v>
      </c>
      <c r="G657" s="148">
        <v>3.876828298</v>
      </c>
      <c r="H657" s="149">
        <v>2.8959342640000001</v>
      </c>
    </row>
    <row r="658" spans="2:8" x14ac:dyDescent="0.25">
      <c r="B658" s="134" t="s">
        <v>50</v>
      </c>
      <c r="C658" s="135" t="s">
        <v>1056</v>
      </c>
      <c r="D658" s="135" t="s">
        <v>450</v>
      </c>
      <c r="E658" s="135" t="s">
        <v>52</v>
      </c>
      <c r="F658" s="136">
        <v>6.06</v>
      </c>
      <c r="G658" s="148">
        <v>3.876828298</v>
      </c>
      <c r="H658" s="149">
        <v>2.8959342640000001</v>
      </c>
    </row>
    <row r="659" spans="2:8" x14ac:dyDescent="0.25">
      <c r="B659" s="134" t="s">
        <v>50</v>
      </c>
      <c r="C659" s="135" t="s">
        <v>1056</v>
      </c>
      <c r="D659" s="135" t="s">
        <v>449</v>
      </c>
      <c r="E659" s="135" t="s">
        <v>52</v>
      </c>
      <c r="F659" s="136">
        <v>6.06</v>
      </c>
      <c r="G659" s="148">
        <v>4.1466380989999987</v>
      </c>
      <c r="H659" s="149">
        <v>3.0974781839999999</v>
      </c>
    </row>
    <row r="660" spans="2:8" x14ac:dyDescent="0.25">
      <c r="B660" s="134" t="s">
        <v>50</v>
      </c>
      <c r="C660" s="135" t="s">
        <v>1056</v>
      </c>
      <c r="D660" s="135" t="s">
        <v>448</v>
      </c>
      <c r="E660" s="135" t="s">
        <v>52</v>
      </c>
      <c r="F660" s="136">
        <v>6.06</v>
      </c>
      <c r="G660" s="148">
        <v>4.1466380989999987</v>
      </c>
      <c r="H660" s="149">
        <v>3.0974781839999999</v>
      </c>
    </row>
    <row r="661" spans="2:8" x14ac:dyDescent="0.25">
      <c r="B661" s="134" t="s">
        <v>50</v>
      </c>
      <c r="C661" s="135" t="s">
        <v>1056</v>
      </c>
      <c r="D661" s="135" t="s">
        <v>447</v>
      </c>
      <c r="E661" s="135" t="s">
        <v>52</v>
      </c>
      <c r="F661" s="136">
        <v>6.06</v>
      </c>
      <c r="G661" s="148">
        <v>3.876828298</v>
      </c>
      <c r="H661" s="149">
        <v>2.8959342640000001</v>
      </c>
    </row>
    <row r="662" spans="2:8" x14ac:dyDescent="0.25">
      <c r="B662" s="134" t="s">
        <v>50</v>
      </c>
      <c r="C662" s="135" t="s">
        <v>1056</v>
      </c>
      <c r="D662" s="135" t="s">
        <v>446</v>
      </c>
      <c r="E662" s="135" t="s">
        <v>52</v>
      </c>
      <c r="F662" s="136">
        <v>6.06</v>
      </c>
      <c r="G662" s="148">
        <v>4.1466380989999987</v>
      </c>
      <c r="H662" s="149">
        <v>3.0974781839999999</v>
      </c>
    </row>
    <row r="663" spans="2:8" x14ac:dyDescent="0.25">
      <c r="B663" s="134" t="s">
        <v>50</v>
      </c>
      <c r="C663" s="135" t="s">
        <v>1056</v>
      </c>
      <c r="D663" s="135" t="s">
        <v>445</v>
      </c>
      <c r="E663" s="135" t="s">
        <v>52</v>
      </c>
      <c r="F663" s="136">
        <v>6.06</v>
      </c>
      <c r="G663" s="148">
        <v>4.178084439</v>
      </c>
      <c r="H663" s="149">
        <v>3.1209681039999997</v>
      </c>
    </row>
    <row r="664" spans="2:8" x14ac:dyDescent="0.25">
      <c r="B664" s="134" t="s">
        <v>50</v>
      </c>
      <c r="C664" s="135" t="s">
        <v>1056</v>
      </c>
      <c r="D664" s="135" t="s">
        <v>625</v>
      </c>
      <c r="E664" s="135" t="s">
        <v>49</v>
      </c>
      <c r="F664" s="136">
        <v>6.06</v>
      </c>
      <c r="G664" s="148">
        <v>4.1780844390000018</v>
      </c>
      <c r="H664" s="149">
        <v>3.1209681039999992</v>
      </c>
    </row>
    <row r="665" spans="2:8" x14ac:dyDescent="0.25">
      <c r="B665" s="134" t="s">
        <v>50</v>
      </c>
      <c r="C665" s="135" t="s">
        <v>1056</v>
      </c>
      <c r="D665" s="135" t="s">
        <v>444</v>
      </c>
      <c r="E665" s="135" t="s">
        <v>52</v>
      </c>
      <c r="F665" s="136">
        <v>6.06</v>
      </c>
      <c r="G665" s="148">
        <v>3.876828298</v>
      </c>
      <c r="H665" s="149">
        <v>2.8959342640000001</v>
      </c>
    </row>
    <row r="666" spans="2:8" x14ac:dyDescent="0.25">
      <c r="B666" s="134" t="s">
        <v>50</v>
      </c>
      <c r="C666" s="135" t="s">
        <v>1056</v>
      </c>
      <c r="D666" s="135" t="s">
        <v>443</v>
      </c>
      <c r="E666" s="135" t="s">
        <v>52</v>
      </c>
      <c r="F666" s="136">
        <v>6.06</v>
      </c>
      <c r="G666" s="148">
        <v>3.876828298</v>
      </c>
      <c r="H666" s="149">
        <v>2.8959342640000001</v>
      </c>
    </row>
    <row r="667" spans="2:8" x14ac:dyDescent="0.25">
      <c r="B667" s="134" t="s">
        <v>50</v>
      </c>
      <c r="C667" s="135" t="s">
        <v>1056</v>
      </c>
      <c r="D667" s="135" t="s">
        <v>442</v>
      </c>
      <c r="E667" s="135" t="s">
        <v>52</v>
      </c>
      <c r="F667" s="136">
        <v>6.06</v>
      </c>
      <c r="G667" s="148">
        <v>4.178084439</v>
      </c>
      <c r="H667" s="149">
        <v>3.1209681039999997</v>
      </c>
    </row>
    <row r="668" spans="2:8" x14ac:dyDescent="0.25">
      <c r="B668" s="134" t="s">
        <v>50</v>
      </c>
      <c r="C668" s="135" t="s">
        <v>1056</v>
      </c>
      <c r="D668" s="135" t="s">
        <v>441</v>
      </c>
      <c r="E668" s="135" t="s">
        <v>52</v>
      </c>
      <c r="F668" s="136">
        <v>6.06</v>
      </c>
      <c r="G668" s="148">
        <v>3.876828298</v>
      </c>
      <c r="H668" s="149">
        <v>2.8959342640000001</v>
      </c>
    </row>
    <row r="669" spans="2:8" x14ac:dyDescent="0.25">
      <c r="B669" s="134" t="s">
        <v>50</v>
      </c>
      <c r="C669" s="135" t="s">
        <v>1056</v>
      </c>
      <c r="D669" s="135" t="s">
        <v>1211</v>
      </c>
      <c r="E669" s="135" t="s">
        <v>52</v>
      </c>
      <c r="F669" s="136">
        <v>6.06</v>
      </c>
      <c r="G669" s="148">
        <v>4.178084439</v>
      </c>
      <c r="H669" s="149">
        <v>3.1209681039999997</v>
      </c>
    </row>
    <row r="670" spans="2:8" x14ac:dyDescent="0.25">
      <c r="B670" s="134" t="s">
        <v>50</v>
      </c>
      <c r="C670" s="135" t="s">
        <v>1056</v>
      </c>
      <c r="D670" s="135" t="s">
        <v>440</v>
      </c>
      <c r="E670" s="135" t="s">
        <v>52</v>
      </c>
      <c r="F670" s="136">
        <v>6.06</v>
      </c>
      <c r="G670" s="148">
        <v>3.876828298</v>
      </c>
      <c r="H670" s="149">
        <v>2.8959342640000001</v>
      </c>
    </row>
    <row r="671" spans="2:8" x14ac:dyDescent="0.25">
      <c r="B671" s="134" t="s">
        <v>50</v>
      </c>
      <c r="C671" s="135" t="s">
        <v>1056</v>
      </c>
      <c r="D671" s="135" t="s">
        <v>439</v>
      </c>
      <c r="E671" s="135" t="s">
        <v>52</v>
      </c>
      <c r="F671" s="136">
        <v>6.06</v>
      </c>
      <c r="G671" s="148">
        <v>4.178084439</v>
      </c>
      <c r="H671" s="149">
        <v>3.1209681039999997</v>
      </c>
    </row>
    <row r="672" spans="2:8" x14ac:dyDescent="0.25">
      <c r="B672" s="134" t="s">
        <v>50</v>
      </c>
      <c r="C672" s="135" t="s">
        <v>1056</v>
      </c>
      <c r="D672" s="135" t="s">
        <v>438</v>
      </c>
      <c r="E672" s="135" t="s">
        <v>52</v>
      </c>
      <c r="F672" s="136">
        <v>6.06</v>
      </c>
      <c r="G672" s="148">
        <v>4.178084439</v>
      </c>
      <c r="H672" s="149">
        <v>3.1209681039999997</v>
      </c>
    </row>
    <row r="673" spans="2:8" x14ac:dyDescent="0.25">
      <c r="B673" s="134" t="s">
        <v>50</v>
      </c>
      <c r="C673" s="135" t="s">
        <v>1056</v>
      </c>
      <c r="D673" s="135" t="s">
        <v>437</v>
      </c>
      <c r="E673" s="135" t="s">
        <v>52</v>
      </c>
      <c r="F673" s="136">
        <v>6.06</v>
      </c>
      <c r="G673" s="148">
        <v>5.3817527139999992</v>
      </c>
      <c r="H673" s="149">
        <v>4.020091528</v>
      </c>
    </row>
    <row r="674" spans="2:8" x14ac:dyDescent="0.25">
      <c r="B674" s="134" t="s">
        <v>50</v>
      </c>
      <c r="C674" s="135" t="s">
        <v>1056</v>
      </c>
      <c r="D674" s="135" t="s">
        <v>436</v>
      </c>
      <c r="E674" s="135" t="s">
        <v>52</v>
      </c>
      <c r="F674" s="136">
        <v>6.06</v>
      </c>
      <c r="G674" s="148">
        <v>5.3817527139999992</v>
      </c>
      <c r="H674" s="149">
        <v>4.020091528</v>
      </c>
    </row>
    <row r="675" spans="2:8" x14ac:dyDescent="0.25">
      <c r="B675" s="134" t="s">
        <v>50</v>
      </c>
      <c r="C675" s="135" t="s">
        <v>1056</v>
      </c>
      <c r="D675" s="135" t="s">
        <v>624</v>
      </c>
      <c r="E675" s="135" t="s">
        <v>49</v>
      </c>
      <c r="F675" s="136">
        <v>6.06</v>
      </c>
      <c r="G675" s="148">
        <v>5.3817527139999983</v>
      </c>
      <c r="H675" s="149">
        <v>4.0200915279999991</v>
      </c>
    </row>
    <row r="676" spans="2:8" x14ac:dyDescent="0.25">
      <c r="B676" s="134" t="s">
        <v>50</v>
      </c>
      <c r="C676" s="135" t="s">
        <v>1056</v>
      </c>
      <c r="D676" s="135" t="s">
        <v>623</v>
      </c>
      <c r="E676" s="135" t="s">
        <v>49</v>
      </c>
      <c r="F676" s="136">
        <v>6.06</v>
      </c>
      <c r="G676" s="148">
        <v>5.3817527139999983</v>
      </c>
      <c r="H676" s="149">
        <v>4.0200915279999991</v>
      </c>
    </row>
    <row r="677" spans="2:8" x14ac:dyDescent="0.25">
      <c r="B677" s="134" t="s">
        <v>50</v>
      </c>
      <c r="C677" s="135" t="s">
        <v>1056</v>
      </c>
      <c r="D677" s="135" t="s">
        <v>622</v>
      </c>
      <c r="E677" s="135" t="s">
        <v>49</v>
      </c>
      <c r="F677" s="136">
        <v>6.06</v>
      </c>
      <c r="G677" s="148">
        <v>5.3817527139999983</v>
      </c>
      <c r="H677" s="149">
        <v>4.0200915279999991</v>
      </c>
    </row>
    <row r="678" spans="2:8" x14ac:dyDescent="0.25">
      <c r="B678" s="134" t="s">
        <v>50</v>
      </c>
      <c r="C678" s="135" t="s">
        <v>1056</v>
      </c>
      <c r="D678" s="135" t="s">
        <v>621</v>
      </c>
      <c r="E678" s="135" t="s">
        <v>49</v>
      </c>
      <c r="F678" s="136">
        <v>6.06</v>
      </c>
      <c r="G678" s="148">
        <v>5.3817527139999983</v>
      </c>
      <c r="H678" s="149">
        <v>4.0200915279999991</v>
      </c>
    </row>
    <row r="679" spans="2:8" x14ac:dyDescent="0.25">
      <c r="B679" s="134" t="s">
        <v>50</v>
      </c>
      <c r="C679" s="135" t="s">
        <v>1056</v>
      </c>
      <c r="D679" s="135" t="s">
        <v>435</v>
      </c>
      <c r="E679" s="135" t="s">
        <v>52</v>
      </c>
      <c r="F679" s="136">
        <v>6.06</v>
      </c>
      <c r="G679" s="148">
        <v>4.178084439</v>
      </c>
      <c r="H679" s="149">
        <v>3.1209681039999997</v>
      </c>
    </row>
    <row r="680" spans="2:8" x14ac:dyDescent="0.25">
      <c r="B680" s="134" t="s">
        <v>50</v>
      </c>
      <c r="C680" s="135" t="s">
        <v>1056</v>
      </c>
      <c r="D680" s="135" t="s">
        <v>1184</v>
      </c>
      <c r="E680" s="135" t="s">
        <v>52</v>
      </c>
      <c r="F680" s="136">
        <v>6.06</v>
      </c>
      <c r="G680" s="148">
        <v>4.178084439</v>
      </c>
      <c r="H680" s="149">
        <v>3.1209681039999997</v>
      </c>
    </row>
    <row r="681" spans="2:8" x14ac:dyDescent="0.25">
      <c r="B681" s="134" t="s">
        <v>50</v>
      </c>
      <c r="C681" s="135" t="s">
        <v>1056</v>
      </c>
      <c r="D681" s="135" t="s">
        <v>434</v>
      </c>
      <c r="E681" s="135" t="s">
        <v>52</v>
      </c>
      <c r="F681" s="136">
        <v>6.06</v>
      </c>
      <c r="G681" s="148">
        <v>4.178084439</v>
      </c>
      <c r="H681" s="149">
        <v>3.1209681039999997</v>
      </c>
    </row>
    <row r="682" spans="2:8" x14ac:dyDescent="0.25">
      <c r="B682" s="134" t="s">
        <v>50</v>
      </c>
      <c r="C682" s="135" t="s">
        <v>1056</v>
      </c>
      <c r="D682" s="135" t="s">
        <v>433</v>
      </c>
      <c r="E682" s="135" t="s">
        <v>52</v>
      </c>
      <c r="F682" s="136">
        <v>6.06</v>
      </c>
      <c r="G682" s="148">
        <v>4.178084439</v>
      </c>
      <c r="H682" s="149">
        <v>3.1209681039999997</v>
      </c>
    </row>
    <row r="683" spans="2:8" x14ac:dyDescent="0.25">
      <c r="B683" s="134" t="s">
        <v>50</v>
      </c>
      <c r="C683" s="135" t="s">
        <v>1056</v>
      </c>
      <c r="D683" s="135" t="s">
        <v>620</v>
      </c>
      <c r="E683" s="135" t="s">
        <v>49</v>
      </c>
      <c r="F683" s="136">
        <v>6.06</v>
      </c>
      <c r="G683" s="148">
        <v>4.1780844390000018</v>
      </c>
      <c r="H683" s="149">
        <v>3.1209681039999992</v>
      </c>
    </row>
    <row r="684" spans="2:8" x14ac:dyDescent="0.25">
      <c r="B684" s="134" t="s">
        <v>50</v>
      </c>
      <c r="C684" s="135" t="s">
        <v>1056</v>
      </c>
      <c r="D684" s="135" t="s">
        <v>432</v>
      </c>
      <c r="E684" s="135" t="s">
        <v>52</v>
      </c>
      <c r="F684" s="136">
        <v>6.06</v>
      </c>
      <c r="G684" s="148">
        <v>3.876828298</v>
      </c>
      <c r="H684" s="149">
        <v>2.8959342640000001</v>
      </c>
    </row>
    <row r="685" spans="2:8" x14ac:dyDescent="0.25">
      <c r="B685" s="134" t="s">
        <v>50</v>
      </c>
      <c r="C685" s="135" t="s">
        <v>1056</v>
      </c>
      <c r="D685" s="135" t="s">
        <v>431</v>
      </c>
      <c r="E685" s="135" t="s">
        <v>52</v>
      </c>
      <c r="F685" s="136">
        <v>6.06</v>
      </c>
      <c r="G685" s="148">
        <v>3.876828298</v>
      </c>
      <c r="H685" s="149">
        <v>2.8959342640000001</v>
      </c>
    </row>
    <row r="686" spans="2:8" x14ac:dyDescent="0.25">
      <c r="B686" s="134" t="s">
        <v>50</v>
      </c>
      <c r="C686" s="135" t="s">
        <v>1056</v>
      </c>
      <c r="D686" s="135" t="s">
        <v>1160</v>
      </c>
      <c r="E686" s="135" t="s">
        <v>52</v>
      </c>
      <c r="F686" s="136">
        <v>6.06</v>
      </c>
      <c r="G686" s="148">
        <v>4.178084439</v>
      </c>
      <c r="H686" s="149">
        <v>3.1209681039999997</v>
      </c>
    </row>
    <row r="687" spans="2:8" x14ac:dyDescent="0.25">
      <c r="B687" s="134" t="s">
        <v>50</v>
      </c>
      <c r="C687" s="135" t="s">
        <v>1056</v>
      </c>
      <c r="D687" s="135" t="s">
        <v>430</v>
      </c>
      <c r="E687" s="135" t="s">
        <v>52</v>
      </c>
      <c r="F687" s="136">
        <v>6.06</v>
      </c>
      <c r="G687" s="148">
        <v>4.178084439</v>
      </c>
      <c r="H687" s="149">
        <v>3.1209681039999997</v>
      </c>
    </row>
    <row r="688" spans="2:8" x14ac:dyDescent="0.25">
      <c r="B688" s="134" t="s">
        <v>50</v>
      </c>
      <c r="C688" s="135" t="s">
        <v>1056</v>
      </c>
      <c r="D688" s="135" t="s">
        <v>1175</v>
      </c>
      <c r="E688" s="135" t="s">
        <v>52</v>
      </c>
      <c r="F688" s="136">
        <v>6.06</v>
      </c>
      <c r="G688" s="148">
        <v>4.178084439</v>
      </c>
      <c r="H688" s="149">
        <v>3.1209681039999997</v>
      </c>
    </row>
    <row r="689" spans="2:8" x14ac:dyDescent="0.25">
      <c r="B689" s="134" t="s">
        <v>50</v>
      </c>
      <c r="C689" s="135" t="s">
        <v>1056</v>
      </c>
      <c r="D689" s="135" t="s">
        <v>1176</v>
      </c>
      <c r="E689" s="135" t="s">
        <v>52</v>
      </c>
      <c r="F689" s="136">
        <v>6.06</v>
      </c>
      <c r="G689" s="148">
        <v>4.178084439</v>
      </c>
      <c r="H689" s="149">
        <v>3.1209681039999997</v>
      </c>
    </row>
    <row r="690" spans="2:8" x14ac:dyDescent="0.25">
      <c r="B690" s="134" t="s">
        <v>50</v>
      </c>
      <c r="C690" s="135" t="s">
        <v>1056</v>
      </c>
      <c r="D690" s="135" t="s">
        <v>619</v>
      </c>
      <c r="E690" s="135" t="s">
        <v>49</v>
      </c>
      <c r="F690" s="136">
        <v>6.06</v>
      </c>
      <c r="G690" s="148">
        <v>4.1780844389999992</v>
      </c>
      <c r="H690" s="149">
        <v>3.1209681039999975</v>
      </c>
    </row>
    <row r="691" spans="2:8" x14ac:dyDescent="0.25">
      <c r="B691" s="134" t="s">
        <v>50</v>
      </c>
      <c r="C691" s="135" t="s">
        <v>1056</v>
      </c>
      <c r="D691" s="135" t="s">
        <v>618</v>
      </c>
      <c r="E691" s="135" t="s">
        <v>49</v>
      </c>
      <c r="F691" s="136">
        <v>6.06</v>
      </c>
      <c r="G691" s="148">
        <v>4.1780844390000018</v>
      </c>
      <c r="H691" s="149">
        <v>3.1209681039999992</v>
      </c>
    </row>
    <row r="692" spans="2:8" x14ac:dyDescent="0.25">
      <c r="B692" s="134" t="s">
        <v>50</v>
      </c>
      <c r="C692" s="135" t="s">
        <v>1056</v>
      </c>
      <c r="D692" s="135" t="s">
        <v>1147</v>
      </c>
      <c r="E692" s="135" t="s">
        <v>49</v>
      </c>
      <c r="F692" s="136">
        <v>6.06</v>
      </c>
      <c r="G692" s="148">
        <v>4.1780844390000018</v>
      </c>
      <c r="H692" s="149">
        <v>3.1209681039999992</v>
      </c>
    </row>
    <row r="693" spans="2:8" x14ac:dyDescent="0.25">
      <c r="B693" s="134" t="s">
        <v>50</v>
      </c>
      <c r="C693" s="135" t="s">
        <v>1056</v>
      </c>
      <c r="D693" s="135" t="s">
        <v>1180</v>
      </c>
      <c r="E693" s="135" t="s">
        <v>52</v>
      </c>
      <c r="F693" s="136">
        <v>6.06</v>
      </c>
      <c r="G693" s="148">
        <v>4.178084439</v>
      </c>
      <c r="H693" s="149">
        <v>3.1209681039999997</v>
      </c>
    </row>
    <row r="694" spans="2:8" x14ac:dyDescent="0.25">
      <c r="B694" s="134" t="s">
        <v>50</v>
      </c>
      <c r="C694" s="135" t="s">
        <v>1056</v>
      </c>
      <c r="D694" s="135" t="s">
        <v>617</v>
      </c>
      <c r="E694" s="135" t="s">
        <v>49</v>
      </c>
      <c r="F694" s="136">
        <v>6.06</v>
      </c>
      <c r="G694" s="148">
        <v>4.1780844390000018</v>
      </c>
      <c r="H694" s="149">
        <v>3.1209681039999992</v>
      </c>
    </row>
    <row r="695" spans="2:8" x14ac:dyDescent="0.25">
      <c r="B695" s="134" t="s">
        <v>50</v>
      </c>
      <c r="C695" s="135" t="s">
        <v>1056</v>
      </c>
      <c r="D695" s="135" t="s">
        <v>429</v>
      </c>
      <c r="E695" s="135" t="s">
        <v>52</v>
      </c>
      <c r="F695" s="136">
        <v>6.06</v>
      </c>
      <c r="G695" s="148">
        <v>4.178084439</v>
      </c>
      <c r="H695" s="149">
        <v>3.1209681039999997</v>
      </c>
    </row>
    <row r="696" spans="2:8" x14ac:dyDescent="0.25">
      <c r="B696" s="134" t="s">
        <v>50</v>
      </c>
      <c r="C696" s="135" t="s">
        <v>1056</v>
      </c>
      <c r="D696" s="135" t="s">
        <v>616</v>
      </c>
      <c r="E696" s="135" t="s">
        <v>49</v>
      </c>
      <c r="F696" s="136">
        <v>6.06</v>
      </c>
      <c r="G696" s="148">
        <v>4.1780844390000018</v>
      </c>
      <c r="H696" s="149">
        <v>3.1209681039999992</v>
      </c>
    </row>
    <row r="697" spans="2:8" x14ac:dyDescent="0.25">
      <c r="B697" s="134" t="s">
        <v>50</v>
      </c>
      <c r="C697" s="135" t="s">
        <v>1056</v>
      </c>
      <c r="D697" s="135" t="s">
        <v>615</v>
      </c>
      <c r="E697" s="135" t="s">
        <v>49</v>
      </c>
      <c r="F697" s="136">
        <v>6.06</v>
      </c>
      <c r="G697" s="148">
        <v>4.1780844390000018</v>
      </c>
      <c r="H697" s="149">
        <v>3.1209681039999992</v>
      </c>
    </row>
    <row r="698" spans="2:8" x14ac:dyDescent="0.25">
      <c r="B698" s="134" t="s">
        <v>50</v>
      </c>
      <c r="C698" s="135" t="s">
        <v>1056</v>
      </c>
      <c r="D698" s="135" t="s">
        <v>614</v>
      </c>
      <c r="E698" s="135" t="s">
        <v>49</v>
      </c>
      <c r="F698" s="136">
        <v>6.06</v>
      </c>
      <c r="G698" s="148">
        <v>4.1780844390000018</v>
      </c>
      <c r="H698" s="149">
        <v>3.1209681039999992</v>
      </c>
    </row>
    <row r="699" spans="2:8" x14ac:dyDescent="0.25">
      <c r="B699" s="134" t="s">
        <v>50</v>
      </c>
      <c r="C699" s="135" t="s">
        <v>1056</v>
      </c>
      <c r="D699" s="135" t="s">
        <v>1204</v>
      </c>
      <c r="E699" s="135" t="s">
        <v>52</v>
      </c>
      <c r="F699" s="136">
        <v>6.06</v>
      </c>
      <c r="G699" s="148">
        <v>4.178084439</v>
      </c>
      <c r="H699" s="149">
        <v>3.1209681039999997</v>
      </c>
    </row>
    <row r="700" spans="2:8" x14ac:dyDescent="0.25">
      <c r="B700" s="134" t="s">
        <v>50</v>
      </c>
      <c r="C700" s="135" t="s">
        <v>1056</v>
      </c>
      <c r="D700" s="135" t="s">
        <v>613</v>
      </c>
      <c r="E700" s="135" t="s">
        <v>49</v>
      </c>
      <c r="F700" s="136">
        <v>6.06</v>
      </c>
      <c r="G700" s="148">
        <v>4.1780844390000018</v>
      </c>
      <c r="H700" s="149">
        <v>3.1209681039999992</v>
      </c>
    </row>
    <row r="701" spans="2:8" x14ac:dyDescent="0.25">
      <c r="B701" s="134" t="s">
        <v>50</v>
      </c>
      <c r="C701" s="135" t="s">
        <v>1056</v>
      </c>
      <c r="D701" s="135" t="s">
        <v>612</v>
      </c>
      <c r="E701" s="135" t="s">
        <v>49</v>
      </c>
      <c r="F701" s="136">
        <v>6.06</v>
      </c>
      <c r="G701" s="148">
        <v>4.1780844390000018</v>
      </c>
      <c r="H701" s="149">
        <v>3.1209681039999992</v>
      </c>
    </row>
    <row r="702" spans="2:8" x14ac:dyDescent="0.25">
      <c r="B702" s="134" t="s">
        <v>50</v>
      </c>
      <c r="C702" s="135" t="s">
        <v>1056</v>
      </c>
      <c r="D702" s="135" t="s">
        <v>611</v>
      </c>
      <c r="E702" s="135" t="s">
        <v>49</v>
      </c>
      <c r="F702" s="136">
        <v>6.06</v>
      </c>
      <c r="G702" s="148">
        <v>3.8649304540000005</v>
      </c>
      <c r="H702" s="149">
        <v>2.8870462960000007</v>
      </c>
    </row>
    <row r="703" spans="2:8" x14ac:dyDescent="0.25">
      <c r="B703" s="134" t="s">
        <v>50</v>
      </c>
      <c r="C703" s="135" t="s">
        <v>1056</v>
      </c>
      <c r="D703" s="135" t="s">
        <v>428</v>
      </c>
      <c r="E703" s="135" t="s">
        <v>52</v>
      </c>
      <c r="F703" s="136">
        <v>6.06</v>
      </c>
      <c r="G703" s="148">
        <v>3.876828298</v>
      </c>
      <c r="H703" s="149">
        <v>2.8959342640000001</v>
      </c>
    </row>
    <row r="704" spans="2:8" x14ac:dyDescent="0.25">
      <c r="B704" s="134" t="s">
        <v>50</v>
      </c>
      <c r="C704" s="135" t="s">
        <v>1056</v>
      </c>
      <c r="D704" s="135" t="s">
        <v>427</v>
      </c>
      <c r="E704" s="135" t="s">
        <v>52</v>
      </c>
      <c r="F704" s="136">
        <v>6.06</v>
      </c>
      <c r="G704" s="148">
        <v>4.178084439</v>
      </c>
      <c r="H704" s="149">
        <v>3.1209681039999997</v>
      </c>
    </row>
    <row r="705" spans="2:8" x14ac:dyDescent="0.25">
      <c r="B705" s="134" t="s">
        <v>50</v>
      </c>
      <c r="C705" s="135" t="s">
        <v>1056</v>
      </c>
      <c r="D705" s="135" t="s">
        <v>610</v>
      </c>
      <c r="E705" s="135" t="s">
        <v>49</v>
      </c>
      <c r="F705" s="136">
        <v>6.06</v>
      </c>
      <c r="G705" s="148">
        <v>4.1780844390000018</v>
      </c>
      <c r="H705" s="149">
        <v>3.1209681039999992</v>
      </c>
    </row>
    <row r="706" spans="2:8" x14ac:dyDescent="0.25">
      <c r="B706" s="134" t="s">
        <v>50</v>
      </c>
      <c r="C706" s="135" t="s">
        <v>1056</v>
      </c>
      <c r="D706" s="135" t="s">
        <v>426</v>
      </c>
      <c r="E706" s="135" t="s">
        <v>52</v>
      </c>
      <c r="F706" s="136">
        <v>6.06</v>
      </c>
      <c r="G706" s="148">
        <v>3.8649304539999996</v>
      </c>
      <c r="H706" s="149">
        <v>2.8870462959999998</v>
      </c>
    </row>
    <row r="707" spans="2:8" x14ac:dyDescent="0.25">
      <c r="B707" s="134" t="s">
        <v>50</v>
      </c>
      <c r="C707" s="135" t="s">
        <v>1056</v>
      </c>
      <c r="D707" s="135" t="s">
        <v>425</v>
      </c>
      <c r="E707" s="135" t="s">
        <v>52</v>
      </c>
      <c r="F707" s="136">
        <v>6.06</v>
      </c>
      <c r="G707" s="148">
        <v>4.178084439</v>
      </c>
      <c r="H707" s="149">
        <v>3.1209681039999997</v>
      </c>
    </row>
    <row r="708" spans="2:8" x14ac:dyDescent="0.25">
      <c r="B708" s="134" t="s">
        <v>50</v>
      </c>
      <c r="C708" s="135" t="s">
        <v>1056</v>
      </c>
      <c r="D708" s="135" t="s">
        <v>1158</v>
      </c>
      <c r="E708" s="135" t="s">
        <v>52</v>
      </c>
      <c r="F708" s="136">
        <v>6.06</v>
      </c>
      <c r="G708" s="148">
        <v>4.178084439</v>
      </c>
      <c r="H708" s="149">
        <v>3.1209681039999997</v>
      </c>
    </row>
    <row r="709" spans="2:8" x14ac:dyDescent="0.25">
      <c r="B709" s="134" t="s">
        <v>50</v>
      </c>
      <c r="C709" s="135" t="s">
        <v>1056</v>
      </c>
      <c r="D709" s="135" t="s">
        <v>1174</v>
      </c>
      <c r="E709" s="135" t="s">
        <v>52</v>
      </c>
      <c r="F709" s="136">
        <v>6.06</v>
      </c>
      <c r="G709" s="148">
        <v>4.178084439</v>
      </c>
      <c r="H709" s="149">
        <v>3.1209681039999997</v>
      </c>
    </row>
    <row r="710" spans="2:8" x14ac:dyDescent="0.25">
      <c r="B710" s="134" t="s">
        <v>50</v>
      </c>
      <c r="C710" s="135" t="s">
        <v>1056</v>
      </c>
      <c r="D710" s="135" t="s">
        <v>423</v>
      </c>
      <c r="E710" s="135" t="s">
        <v>52</v>
      </c>
      <c r="F710" s="136">
        <v>6.06</v>
      </c>
      <c r="G710" s="148">
        <v>3.876828298</v>
      </c>
      <c r="H710" s="149">
        <v>2.8959342640000001</v>
      </c>
    </row>
    <row r="711" spans="2:8" x14ac:dyDescent="0.25">
      <c r="B711" s="134" t="s">
        <v>50</v>
      </c>
      <c r="C711" s="135" t="s">
        <v>1056</v>
      </c>
      <c r="D711" s="135" t="s">
        <v>1161</v>
      </c>
      <c r="E711" s="135" t="s">
        <v>52</v>
      </c>
      <c r="F711" s="136">
        <v>6.06</v>
      </c>
      <c r="G711" s="148">
        <v>4.178084439</v>
      </c>
      <c r="H711" s="149">
        <v>3.1209681039999997</v>
      </c>
    </row>
    <row r="712" spans="2:8" x14ac:dyDescent="0.25">
      <c r="B712" s="134" t="s">
        <v>50</v>
      </c>
      <c r="C712" s="135" t="s">
        <v>1056</v>
      </c>
      <c r="D712" s="135" t="s">
        <v>609</v>
      </c>
      <c r="E712" s="135" t="s">
        <v>49</v>
      </c>
      <c r="F712" s="136">
        <v>6.06</v>
      </c>
      <c r="G712" s="148">
        <v>4.1780844390000018</v>
      </c>
      <c r="H712" s="149">
        <v>3.1209681039999992</v>
      </c>
    </row>
    <row r="713" spans="2:8" x14ac:dyDescent="0.25">
      <c r="B713" s="134" t="s">
        <v>50</v>
      </c>
      <c r="C713" s="135" t="s">
        <v>1056</v>
      </c>
      <c r="D713" s="135" t="s">
        <v>608</v>
      </c>
      <c r="E713" s="135" t="s">
        <v>49</v>
      </c>
      <c r="F713" s="136">
        <v>6.06</v>
      </c>
      <c r="G713" s="148">
        <v>4.1780844390000018</v>
      </c>
      <c r="H713" s="149">
        <v>3.1209681039999992</v>
      </c>
    </row>
    <row r="714" spans="2:8" x14ac:dyDescent="0.25">
      <c r="B714" s="134" t="s">
        <v>50</v>
      </c>
      <c r="C714" s="135" t="s">
        <v>1056</v>
      </c>
      <c r="D714" s="135" t="s">
        <v>607</v>
      </c>
      <c r="E714" s="135" t="s">
        <v>49</v>
      </c>
      <c r="F714" s="136">
        <v>6.06</v>
      </c>
      <c r="G714" s="148">
        <v>4.1780844390000018</v>
      </c>
      <c r="H714" s="149">
        <v>3.1209681039999992</v>
      </c>
    </row>
    <row r="715" spans="2:8" x14ac:dyDescent="0.25">
      <c r="B715" s="134" t="s">
        <v>50</v>
      </c>
      <c r="C715" s="135" t="s">
        <v>1056</v>
      </c>
      <c r="D715" s="135" t="s">
        <v>606</v>
      </c>
      <c r="E715" s="135" t="s">
        <v>49</v>
      </c>
      <c r="F715" s="136">
        <v>6.06</v>
      </c>
      <c r="G715" s="148">
        <v>4.1780844390000018</v>
      </c>
      <c r="H715" s="149">
        <v>3.1209681039999992</v>
      </c>
    </row>
    <row r="716" spans="2:8" x14ac:dyDescent="0.25">
      <c r="B716" s="134" t="s">
        <v>50</v>
      </c>
      <c r="C716" s="135" t="s">
        <v>1056</v>
      </c>
      <c r="D716" s="135" t="s">
        <v>605</v>
      </c>
      <c r="E716" s="135" t="s">
        <v>49</v>
      </c>
      <c r="F716" s="136">
        <v>6.06</v>
      </c>
      <c r="G716" s="148">
        <v>4.1780844390000018</v>
      </c>
      <c r="H716" s="149">
        <v>3.1209681039999992</v>
      </c>
    </row>
    <row r="717" spans="2:8" x14ac:dyDescent="0.25">
      <c r="B717" s="134" t="s">
        <v>50</v>
      </c>
      <c r="C717" s="135" t="s">
        <v>1056</v>
      </c>
      <c r="D717" s="135" t="s">
        <v>422</v>
      </c>
      <c r="E717" s="135" t="s">
        <v>52</v>
      </c>
      <c r="F717" s="136">
        <v>6.06</v>
      </c>
      <c r="G717" s="148">
        <v>3.876828298</v>
      </c>
      <c r="H717" s="149">
        <v>2.8959342640000001</v>
      </c>
    </row>
    <row r="718" spans="2:8" x14ac:dyDescent="0.25">
      <c r="B718" s="134" t="s">
        <v>50</v>
      </c>
      <c r="C718" s="135" t="s">
        <v>1056</v>
      </c>
      <c r="D718" s="135" t="s">
        <v>604</v>
      </c>
      <c r="E718" s="135" t="s">
        <v>49</v>
      </c>
      <c r="F718" s="136">
        <v>6.06</v>
      </c>
      <c r="G718" s="148">
        <v>3.8768282980000004</v>
      </c>
      <c r="H718" s="149">
        <v>2.8959342640000005</v>
      </c>
    </row>
    <row r="719" spans="2:8" x14ac:dyDescent="0.25">
      <c r="B719" s="134" t="s">
        <v>50</v>
      </c>
      <c r="C719" s="135" t="s">
        <v>1056</v>
      </c>
      <c r="D719" s="135" t="s">
        <v>603</v>
      </c>
      <c r="E719" s="135" t="s">
        <v>49</v>
      </c>
      <c r="F719" s="136">
        <v>6.06</v>
      </c>
      <c r="G719" s="148">
        <v>3.8768282980000004</v>
      </c>
      <c r="H719" s="149">
        <v>2.8959342640000005</v>
      </c>
    </row>
    <row r="720" spans="2:8" x14ac:dyDescent="0.25">
      <c r="B720" s="134" t="s">
        <v>50</v>
      </c>
      <c r="C720" s="135" t="s">
        <v>1056</v>
      </c>
      <c r="D720" s="135" t="s">
        <v>421</v>
      </c>
      <c r="E720" s="135" t="s">
        <v>52</v>
      </c>
      <c r="F720" s="136">
        <v>6.06</v>
      </c>
      <c r="G720" s="148">
        <v>3.876828298</v>
      </c>
      <c r="H720" s="149">
        <v>2.8959342640000001</v>
      </c>
    </row>
    <row r="721" spans="2:8" x14ac:dyDescent="0.25">
      <c r="B721" s="134" t="s">
        <v>50</v>
      </c>
      <c r="C721" s="135" t="s">
        <v>1056</v>
      </c>
      <c r="D721" s="135" t="s">
        <v>1178</v>
      </c>
      <c r="E721" s="135" t="s">
        <v>52</v>
      </c>
      <c r="F721" s="136">
        <v>6.06</v>
      </c>
      <c r="G721" s="148">
        <v>4.178084439</v>
      </c>
      <c r="H721" s="149">
        <v>3.1209681039999997</v>
      </c>
    </row>
    <row r="722" spans="2:8" x14ac:dyDescent="0.25">
      <c r="B722" s="134" t="s">
        <v>50</v>
      </c>
      <c r="C722" s="135" t="s">
        <v>1056</v>
      </c>
      <c r="D722" s="135" t="s">
        <v>602</v>
      </c>
      <c r="E722" s="135" t="s">
        <v>49</v>
      </c>
      <c r="F722" s="136">
        <v>6.06</v>
      </c>
      <c r="G722" s="148">
        <v>4.1466380989999987</v>
      </c>
      <c r="H722" s="149">
        <v>3.0974781839999999</v>
      </c>
    </row>
    <row r="723" spans="2:8" x14ac:dyDescent="0.25">
      <c r="B723" s="134" t="s">
        <v>50</v>
      </c>
      <c r="C723" s="135" t="s">
        <v>1056</v>
      </c>
      <c r="D723" s="135" t="s">
        <v>1164</v>
      </c>
      <c r="E723" s="135" t="s">
        <v>52</v>
      </c>
      <c r="F723" s="136">
        <v>6.06</v>
      </c>
      <c r="G723" s="148">
        <v>4.1466380989999987</v>
      </c>
      <c r="H723" s="149">
        <v>3.0974781839999999</v>
      </c>
    </row>
    <row r="724" spans="2:8" x14ac:dyDescent="0.25">
      <c r="B724" s="134" t="s">
        <v>50</v>
      </c>
      <c r="C724" s="135" t="s">
        <v>1056</v>
      </c>
      <c r="D724" s="135" t="s">
        <v>420</v>
      </c>
      <c r="E724" s="135" t="s">
        <v>52</v>
      </c>
      <c r="F724" s="136">
        <v>6.06</v>
      </c>
      <c r="G724" s="148">
        <v>4.1466380989999987</v>
      </c>
      <c r="H724" s="149">
        <v>3.0974781839999999</v>
      </c>
    </row>
    <row r="725" spans="2:8" x14ac:dyDescent="0.25">
      <c r="B725" s="134" t="s">
        <v>50</v>
      </c>
      <c r="C725" s="135" t="s">
        <v>1056</v>
      </c>
      <c r="D725" s="135" t="s">
        <v>1185</v>
      </c>
      <c r="E725" s="135" t="s">
        <v>52</v>
      </c>
      <c r="F725" s="136">
        <v>6.06</v>
      </c>
      <c r="G725" s="148">
        <v>4.178084439</v>
      </c>
      <c r="H725" s="149">
        <v>3.1209681039999997</v>
      </c>
    </row>
    <row r="726" spans="2:8" x14ac:dyDescent="0.25">
      <c r="B726" s="134" t="s">
        <v>50</v>
      </c>
      <c r="C726" s="135" t="s">
        <v>1056</v>
      </c>
      <c r="D726" s="135" t="s">
        <v>601</v>
      </c>
      <c r="E726" s="135" t="s">
        <v>49</v>
      </c>
      <c r="F726" s="136">
        <v>6.06</v>
      </c>
      <c r="G726" s="148">
        <v>4.1780844390000018</v>
      </c>
      <c r="H726" s="149">
        <v>3.1209681039999992</v>
      </c>
    </row>
    <row r="727" spans="2:8" x14ac:dyDescent="0.25">
      <c r="B727" s="134" t="s">
        <v>50</v>
      </c>
      <c r="C727" s="135" t="s">
        <v>1056</v>
      </c>
      <c r="D727" s="135" t="s">
        <v>600</v>
      </c>
      <c r="E727" s="135" t="s">
        <v>49</v>
      </c>
      <c r="F727" s="136">
        <v>6.06</v>
      </c>
      <c r="G727" s="148">
        <v>4.1780844390000018</v>
      </c>
      <c r="H727" s="149">
        <v>3.1209681039999992</v>
      </c>
    </row>
    <row r="728" spans="2:8" x14ac:dyDescent="0.25">
      <c r="B728" s="134" t="s">
        <v>50</v>
      </c>
      <c r="C728" s="135" t="s">
        <v>1056</v>
      </c>
      <c r="D728" s="135" t="s">
        <v>419</v>
      </c>
      <c r="E728" s="135" t="s">
        <v>52</v>
      </c>
      <c r="F728" s="136">
        <v>6.06</v>
      </c>
      <c r="G728" s="148">
        <v>4.1466380989999987</v>
      </c>
      <c r="H728" s="149">
        <v>3.0974781839999999</v>
      </c>
    </row>
    <row r="729" spans="2:8" x14ac:dyDescent="0.25">
      <c r="B729" s="134" t="s">
        <v>50</v>
      </c>
      <c r="C729" s="135" t="s">
        <v>1056</v>
      </c>
      <c r="D729" s="135" t="s">
        <v>418</v>
      </c>
      <c r="E729" s="135" t="s">
        <v>52</v>
      </c>
      <c r="F729" s="136">
        <v>6.06</v>
      </c>
      <c r="G729" s="148">
        <v>3.8649304539999996</v>
      </c>
      <c r="H729" s="149">
        <v>2.8870462959999998</v>
      </c>
    </row>
    <row r="730" spans="2:8" x14ac:dyDescent="0.25">
      <c r="B730" s="134" t="s">
        <v>50</v>
      </c>
      <c r="C730" s="135" t="s">
        <v>1056</v>
      </c>
      <c r="D730" s="135" t="s">
        <v>599</v>
      </c>
      <c r="E730" s="135" t="s">
        <v>49</v>
      </c>
      <c r="F730" s="136">
        <v>6.06</v>
      </c>
      <c r="G730" s="148">
        <v>3.8649304540000005</v>
      </c>
      <c r="H730" s="149">
        <v>2.8870462960000007</v>
      </c>
    </row>
    <row r="731" spans="2:8" x14ac:dyDescent="0.25">
      <c r="B731" s="134" t="s">
        <v>50</v>
      </c>
      <c r="C731" s="135" t="s">
        <v>1056</v>
      </c>
      <c r="D731" s="135" t="s">
        <v>598</v>
      </c>
      <c r="E731" s="135" t="s">
        <v>49</v>
      </c>
      <c r="F731" s="136">
        <v>6.06</v>
      </c>
      <c r="G731" s="148">
        <v>3.8649304540000005</v>
      </c>
      <c r="H731" s="149">
        <v>2.8870462960000007</v>
      </c>
    </row>
    <row r="732" spans="2:8" x14ac:dyDescent="0.25">
      <c r="B732" s="134" t="s">
        <v>50</v>
      </c>
      <c r="C732" s="135" t="s">
        <v>1056</v>
      </c>
      <c r="D732" s="135" t="s">
        <v>417</v>
      </c>
      <c r="E732" s="135" t="s">
        <v>52</v>
      </c>
      <c r="F732" s="136">
        <v>6.06</v>
      </c>
      <c r="G732" s="148">
        <v>5.3817527139999992</v>
      </c>
      <c r="H732" s="149">
        <v>4.020091528</v>
      </c>
    </row>
    <row r="733" spans="2:8" x14ac:dyDescent="0.25">
      <c r="B733" s="134" t="s">
        <v>50</v>
      </c>
      <c r="C733" s="135" t="s">
        <v>1056</v>
      </c>
      <c r="D733" s="135" t="s">
        <v>416</v>
      </c>
      <c r="E733" s="135" t="s">
        <v>52</v>
      </c>
      <c r="F733" s="136">
        <v>6.06</v>
      </c>
      <c r="G733" s="148">
        <v>4.178084439</v>
      </c>
      <c r="H733" s="149">
        <v>3.1209681039999997</v>
      </c>
    </row>
    <row r="734" spans="2:8" x14ac:dyDescent="0.25">
      <c r="B734" s="134" t="s">
        <v>50</v>
      </c>
      <c r="C734" s="135" t="s">
        <v>1056</v>
      </c>
      <c r="D734" s="135" t="s">
        <v>597</v>
      </c>
      <c r="E734" s="135" t="s">
        <v>49</v>
      </c>
      <c r="F734" s="136">
        <v>6.06</v>
      </c>
      <c r="G734" s="148">
        <v>4.1780844390000018</v>
      </c>
      <c r="H734" s="149">
        <v>3.1209681039999992</v>
      </c>
    </row>
    <row r="735" spans="2:8" x14ac:dyDescent="0.25">
      <c r="B735" s="134" t="s">
        <v>50</v>
      </c>
      <c r="C735" s="135" t="s">
        <v>1056</v>
      </c>
      <c r="D735" s="135" t="s">
        <v>596</v>
      </c>
      <c r="E735" s="135" t="s">
        <v>49</v>
      </c>
      <c r="F735" s="136">
        <v>6.06</v>
      </c>
      <c r="G735" s="148">
        <v>4.1780844390000018</v>
      </c>
      <c r="H735" s="149">
        <v>3.1209681039999992</v>
      </c>
    </row>
    <row r="736" spans="2:8" x14ac:dyDescent="0.25">
      <c r="B736" s="134" t="s">
        <v>50</v>
      </c>
      <c r="C736" s="135" t="s">
        <v>1056</v>
      </c>
      <c r="D736" s="135" t="s">
        <v>595</v>
      </c>
      <c r="E736" s="135" t="s">
        <v>49</v>
      </c>
      <c r="F736" s="136">
        <v>6.06</v>
      </c>
      <c r="G736" s="148">
        <v>4.1780844390000018</v>
      </c>
      <c r="H736" s="149">
        <v>3.1209681039999992</v>
      </c>
    </row>
    <row r="737" spans="2:8" x14ac:dyDescent="0.25">
      <c r="B737" s="134" t="s">
        <v>50</v>
      </c>
      <c r="C737" s="135" t="s">
        <v>1056</v>
      </c>
      <c r="D737" s="135" t="s">
        <v>594</v>
      </c>
      <c r="E737" s="135" t="s">
        <v>49</v>
      </c>
      <c r="F737" s="136">
        <v>6.06</v>
      </c>
      <c r="G737" s="148">
        <v>4.1780844390000018</v>
      </c>
      <c r="H737" s="149">
        <v>3.1209681039999992</v>
      </c>
    </row>
    <row r="738" spans="2:8" x14ac:dyDescent="0.25">
      <c r="B738" s="134" t="s">
        <v>50</v>
      </c>
      <c r="C738" s="135" t="s">
        <v>1056</v>
      </c>
      <c r="D738" s="135" t="s">
        <v>593</v>
      </c>
      <c r="E738" s="135" t="s">
        <v>49</v>
      </c>
      <c r="F738" s="136">
        <v>6.06</v>
      </c>
      <c r="G738" s="148">
        <v>4.1780844390000018</v>
      </c>
      <c r="H738" s="149">
        <v>3.1209681039999992</v>
      </c>
    </row>
    <row r="739" spans="2:8" x14ac:dyDescent="0.25">
      <c r="B739" s="134" t="s">
        <v>50</v>
      </c>
      <c r="C739" s="135" t="s">
        <v>1056</v>
      </c>
      <c r="D739" s="135" t="s">
        <v>415</v>
      </c>
      <c r="E739" s="135" t="s">
        <v>52</v>
      </c>
      <c r="F739" s="136">
        <v>6.06</v>
      </c>
      <c r="G739" s="148">
        <v>4.178084439</v>
      </c>
      <c r="H739" s="149">
        <v>3.1209681039999997</v>
      </c>
    </row>
    <row r="740" spans="2:8" x14ac:dyDescent="0.25">
      <c r="B740" s="134" t="s">
        <v>50</v>
      </c>
      <c r="C740" s="135" t="s">
        <v>1056</v>
      </c>
      <c r="D740" s="135" t="s">
        <v>592</v>
      </c>
      <c r="E740" s="135" t="s">
        <v>49</v>
      </c>
      <c r="F740" s="136">
        <v>6.06</v>
      </c>
      <c r="G740" s="148">
        <v>4.1780844389999992</v>
      </c>
      <c r="H740" s="149">
        <v>3.1209681039999975</v>
      </c>
    </row>
    <row r="741" spans="2:8" x14ac:dyDescent="0.25">
      <c r="B741" s="137" t="s">
        <v>50</v>
      </c>
      <c r="C741" s="138" t="s">
        <v>1056</v>
      </c>
      <c r="D741" s="138" t="s">
        <v>591</v>
      </c>
      <c r="E741" s="138" t="s">
        <v>49</v>
      </c>
      <c r="F741" s="136">
        <v>6.06</v>
      </c>
      <c r="G741" s="148">
        <v>3.8649304540000005</v>
      </c>
      <c r="H741" s="149">
        <v>2.8870462960000007</v>
      </c>
    </row>
    <row r="742" spans="2:8" x14ac:dyDescent="0.25">
      <c r="B742" s="137" t="s">
        <v>50</v>
      </c>
      <c r="C742" s="138" t="s">
        <v>1056</v>
      </c>
      <c r="D742" s="138" t="s">
        <v>590</v>
      </c>
      <c r="E742" s="138" t="s">
        <v>49</v>
      </c>
      <c r="F742" s="136">
        <v>6.06</v>
      </c>
      <c r="G742" s="148">
        <v>3.8649304540000005</v>
      </c>
      <c r="H742" s="149">
        <v>2.8870462960000007</v>
      </c>
    </row>
    <row r="743" spans="2:8" x14ac:dyDescent="0.25">
      <c r="B743" s="137" t="s">
        <v>50</v>
      </c>
      <c r="C743" s="138" t="s">
        <v>1056</v>
      </c>
      <c r="D743" s="138" t="s">
        <v>589</v>
      </c>
      <c r="E743" s="138" t="s">
        <v>49</v>
      </c>
      <c r="F743" s="136">
        <v>6.06</v>
      </c>
      <c r="G743" s="148">
        <v>3.8649304540000005</v>
      </c>
      <c r="H743" s="149">
        <v>2.8870462960000007</v>
      </c>
    </row>
    <row r="744" spans="2:8" x14ac:dyDescent="0.25">
      <c r="B744" s="137" t="s">
        <v>50</v>
      </c>
      <c r="C744" s="138" t="s">
        <v>1056</v>
      </c>
      <c r="D744" s="138" t="s">
        <v>414</v>
      </c>
      <c r="E744" s="138" t="s">
        <v>52</v>
      </c>
      <c r="F744" s="136">
        <v>6.06</v>
      </c>
      <c r="G744" s="148">
        <v>4.1466380989999987</v>
      </c>
      <c r="H744" s="149">
        <v>3.0974781839999999</v>
      </c>
    </row>
    <row r="745" spans="2:8" x14ac:dyDescent="0.25">
      <c r="B745" s="137" t="s">
        <v>50</v>
      </c>
      <c r="C745" s="138" t="s">
        <v>1056</v>
      </c>
      <c r="D745" s="138" t="s">
        <v>1209</v>
      </c>
      <c r="E745" s="138" t="s">
        <v>52</v>
      </c>
      <c r="F745" s="136">
        <v>6.06</v>
      </c>
      <c r="G745" s="148">
        <v>4.178084439</v>
      </c>
      <c r="H745" s="149">
        <v>3.1209681039999997</v>
      </c>
    </row>
    <row r="746" spans="2:8" x14ac:dyDescent="0.25">
      <c r="B746" s="137" t="s">
        <v>50</v>
      </c>
      <c r="C746" s="138" t="s">
        <v>1056</v>
      </c>
      <c r="D746" s="138" t="s">
        <v>1186</v>
      </c>
      <c r="E746" s="138" t="s">
        <v>52</v>
      </c>
      <c r="F746" s="136">
        <v>6.06</v>
      </c>
      <c r="G746" s="148">
        <v>4.178084439</v>
      </c>
      <c r="H746" s="149">
        <v>3.1209681039999997</v>
      </c>
    </row>
    <row r="747" spans="2:8" x14ac:dyDescent="0.25">
      <c r="B747" s="137" t="s">
        <v>50</v>
      </c>
      <c r="C747" s="138" t="s">
        <v>1056</v>
      </c>
      <c r="D747" s="138" t="s">
        <v>1165</v>
      </c>
      <c r="E747" s="138" t="s">
        <v>52</v>
      </c>
      <c r="F747" s="136">
        <v>6.06</v>
      </c>
      <c r="G747" s="148">
        <v>3.8649304539999996</v>
      </c>
      <c r="H747" s="149">
        <v>2.8870462959999998</v>
      </c>
    </row>
    <row r="748" spans="2:8" x14ac:dyDescent="0.25">
      <c r="B748" s="137" t="s">
        <v>50</v>
      </c>
      <c r="C748" s="138" t="s">
        <v>1056</v>
      </c>
      <c r="D748" s="138" t="s">
        <v>1187</v>
      </c>
      <c r="E748" s="138" t="s">
        <v>52</v>
      </c>
      <c r="F748" s="136">
        <v>6.06</v>
      </c>
      <c r="G748" s="148">
        <v>4.178084439</v>
      </c>
      <c r="H748" s="149">
        <v>3.1209681039999997</v>
      </c>
    </row>
    <row r="749" spans="2:8" x14ac:dyDescent="0.25">
      <c r="B749" s="137" t="s">
        <v>50</v>
      </c>
      <c r="C749" s="138" t="s">
        <v>1056</v>
      </c>
      <c r="D749" s="138" t="s">
        <v>588</v>
      </c>
      <c r="E749" s="138" t="s">
        <v>49</v>
      </c>
      <c r="F749" s="136">
        <v>6.06</v>
      </c>
      <c r="G749" s="148">
        <v>4.1780844390000018</v>
      </c>
      <c r="H749" s="149">
        <v>3.1209681039999992</v>
      </c>
    </row>
    <row r="750" spans="2:8" x14ac:dyDescent="0.25">
      <c r="B750" s="137" t="s">
        <v>50</v>
      </c>
      <c r="C750" s="138" t="s">
        <v>1056</v>
      </c>
      <c r="D750" s="138" t="s">
        <v>587</v>
      </c>
      <c r="E750" s="138" t="s">
        <v>49</v>
      </c>
      <c r="F750" s="136">
        <v>6.06</v>
      </c>
      <c r="G750" s="148">
        <v>4.1780844390000018</v>
      </c>
      <c r="H750" s="149">
        <v>3.1209681039999992</v>
      </c>
    </row>
    <row r="751" spans="2:8" x14ac:dyDescent="0.25">
      <c r="B751" s="137" t="s">
        <v>50</v>
      </c>
      <c r="C751" s="138" t="s">
        <v>1056</v>
      </c>
      <c r="D751" s="138" t="s">
        <v>586</v>
      </c>
      <c r="E751" s="138" t="s">
        <v>49</v>
      </c>
      <c r="F751" s="136">
        <v>6.06</v>
      </c>
      <c r="G751" s="148">
        <v>4.1780844390000018</v>
      </c>
      <c r="H751" s="149">
        <v>3.1209681039999992</v>
      </c>
    </row>
    <row r="752" spans="2:8" x14ac:dyDescent="0.25">
      <c r="B752" s="137" t="s">
        <v>50</v>
      </c>
      <c r="C752" s="138" t="s">
        <v>1056</v>
      </c>
      <c r="D752" s="138" t="s">
        <v>1188</v>
      </c>
      <c r="E752" s="138" t="s">
        <v>52</v>
      </c>
      <c r="F752" s="136">
        <v>6.06</v>
      </c>
      <c r="G752" s="148">
        <v>4.178084439</v>
      </c>
      <c r="H752" s="149">
        <v>3.1209681039999997</v>
      </c>
    </row>
    <row r="753" spans="2:8" x14ac:dyDescent="0.25">
      <c r="B753" s="137" t="s">
        <v>50</v>
      </c>
      <c r="C753" s="138" t="s">
        <v>1056</v>
      </c>
      <c r="D753" s="138" t="s">
        <v>585</v>
      </c>
      <c r="E753" s="138" t="s">
        <v>49</v>
      </c>
      <c r="F753" s="136">
        <v>6.06</v>
      </c>
      <c r="G753" s="148">
        <v>4.1780844390000018</v>
      </c>
      <c r="H753" s="149">
        <v>3.1209681039999992</v>
      </c>
    </row>
    <row r="754" spans="2:8" x14ac:dyDescent="0.25">
      <c r="B754" s="137" t="s">
        <v>50</v>
      </c>
      <c r="C754" s="138" t="s">
        <v>1056</v>
      </c>
      <c r="D754" s="138" t="s">
        <v>412</v>
      </c>
      <c r="E754" s="138" t="s">
        <v>52</v>
      </c>
      <c r="F754" s="136">
        <v>6.06</v>
      </c>
      <c r="G754" s="148">
        <v>4.178084439</v>
      </c>
      <c r="H754" s="149">
        <v>3.1209681039999997</v>
      </c>
    </row>
    <row r="755" spans="2:8" x14ac:dyDescent="0.25">
      <c r="B755" s="137" t="s">
        <v>50</v>
      </c>
      <c r="C755" s="138" t="s">
        <v>1056</v>
      </c>
      <c r="D755" s="138" t="s">
        <v>411</v>
      </c>
      <c r="E755" s="138" t="s">
        <v>52</v>
      </c>
      <c r="F755" s="136">
        <v>6.06</v>
      </c>
      <c r="G755" s="148">
        <v>4.1466380989999987</v>
      </c>
      <c r="H755" s="149">
        <v>3.0974781839999999</v>
      </c>
    </row>
    <row r="756" spans="2:8" x14ac:dyDescent="0.25">
      <c r="B756" s="137" t="s">
        <v>50</v>
      </c>
      <c r="C756" s="138" t="s">
        <v>1056</v>
      </c>
      <c r="D756" s="138" t="s">
        <v>410</v>
      </c>
      <c r="E756" s="138" t="s">
        <v>52</v>
      </c>
      <c r="F756" s="136">
        <v>6.06</v>
      </c>
      <c r="G756" s="148">
        <v>4.1466380989999987</v>
      </c>
      <c r="H756" s="149">
        <v>3.0974781839999999</v>
      </c>
    </row>
    <row r="757" spans="2:8" x14ac:dyDescent="0.25">
      <c r="B757" s="137" t="s">
        <v>50</v>
      </c>
      <c r="C757" s="138" t="s">
        <v>1056</v>
      </c>
      <c r="D757" s="138" t="s">
        <v>409</v>
      </c>
      <c r="E757" s="138" t="s">
        <v>52</v>
      </c>
      <c r="F757" s="136">
        <v>6.06</v>
      </c>
      <c r="G757" s="148">
        <v>4.1466380989999987</v>
      </c>
      <c r="H757" s="149">
        <v>3.0974781839999999</v>
      </c>
    </row>
    <row r="758" spans="2:8" x14ac:dyDescent="0.25">
      <c r="B758" s="137" t="s">
        <v>50</v>
      </c>
      <c r="C758" s="138" t="s">
        <v>1056</v>
      </c>
      <c r="D758" s="138" t="s">
        <v>408</v>
      </c>
      <c r="E758" s="138" t="s">
        <v>52</v>
      </c>
      <c r="F758" s="136">
        <v>6.06</v>
      </c>
      <c r="G758" s="148">
        <v>3.876828298</v>
      </c>
      <c r="H758" s="149">
        <v>2.8959342640000001</v>
      </c>
    </row>
    <row r="759" spans="2:8" x14ac:dyDescent="0.25">
      <c r="B759" s="137" t="s">
        <v>50</v>
      </c>
      <c r="C759" s="138" t="s">
        <v>1056</v>
      </c>
      <c r="D759" s="138" t="s">
        <v>407</v>
      </c>
      <c r="E759" s="138" t="s">
        <v>52</v>
      </c>
      <c r="F759" s="136">
        <v>6.06</v>
      </c>
      <c r="G759" s="148">
        <v>8.2671154109999989</v>
      </c>
      <c r="H759" s="149">
        <v>6.1754146240000001</v>
      </c>
    </row>
    <row r="760" spans="2:8" x14ac:dyDescent="0.25">
      <c r="B760" s="137" t="s">
        <v>50</v>
      </c>
      <c r="C760" s="138" t="s">
        <v>1056</v>
      </c>
      <c r="D760" s="138" t="s">
        <v>584</v>
      </c>
      <c r="E760" s="138" t="s">
        <v>49</v>
      </c>
      <c r="F760" s="136">
        <v>6.06</v>
      </c>
      <c r="G760" s="148">
        <v>8.2671154109999989</v>
      </c>
      <c r="H760" s="149">
        <v>6.1754146239999992</v>
      </c>
    </row>
    <row r="761" spans="2:8" x14ac:dyDescent="0.25">
      <c r="B761" s="137" t="s">
        <v>50</v>
      </c>
      <c r="C761" s="138" t="s">
        <v>1056</v>
      </c>
      <c r="D761" s="138" t="s">
        <v>406</v>
      </c>
      <c r="E761" s="138" t="s">
        <v>52</v>
      </c>
      <c r="F761" s="136">
        <v>6.06</v>
      </c>
      <c r="G761" s="148">
        <v>4.178084439</v>
      </c>
      <c r="H761" s="149">
        <v>3.1209681039999997</v>
      </c>
    </row>
    <row r="762" spans="2:8" x14ac:dyDescent="0.25">
      <c r="B762" s="137" t="s">
        <v>50</v>
      </c>
      <c r="C762" s="138" t="s">
        <v>1056</v>
      </c>
      <c r="D762" s="138" t="s">
        <v>583</v>
      </c>
      <c r="E762" s="138" t="s">
        <v>49</v>
      </c>
      <c r="F762" s="136">
        <v>6.06</v>
      </c>
      <c r="G762" s="148">
        <v>3.8649304540000005</v>
      </c>
      <c r="H762" s="149">
        <v>2.8870462960000007</v>
      </c>
    </row>
    <row r="763" spans="2:8" x14ac:dyDescent="0.25">
      <c r="B763" s="137" t="s">
        <v>50</v>
      </c>
      <c r="C763" s="138" t="s">
        <v>1056</v>
      </c>
      <c r="D763" s="138" t="s">
        <v>582</v>
      </c>
      <c r="E763" s="138" t="s">
        <v>49</v>
      </c>
      <c r="F763" s="136">
        <v>6.06</v>
      </c>
      <c r="G763" s="148">
        <v>4.1780844390000018</v>
      </c>
      <c r="H763" s="149">
        <v>3.1209681039999992</v>
      </c>
    </row>
    <row r="764" spans="2:8" x14ac:dyDescent="0.25">
      <c r="B764" s="137" t="s">
        <v>50</v>
      </c>
      <c r="C764" s="138" t="s">
        <v>1056</v>
      </c>
      <c r="D764" s="138" t="s">
        <v>581</v>
      </c>
      <c r="E764" s="138" t="s">
        <v>49</v>
      </c>
      <c r="F764" s="136">
        <v>6.06</v>
      </c>
      <c r="G764" s="148">
        <v>3.8649304540000005</v>
      </c>
      <c r="H764" s="149">
        <v>2.8870462960000007</v>
      </c>
    </row>
    <row r="765" spans="2:8" x14ac:dyDescent="0.25">
      <c r="B765" s="137" t="s">
        <v>50</v>
      </c>
      <c r="C765" s="138" t="s">
        <v>1056</v>
      </c>
      <c r="D765" s="138" t="s">
        <v>405</v>
      </c>
      <c r="E765" s="138" t="s">
        <v>52</v>
      </c>
      <c r="F765" s="136">
        <v>6.06</v>
      </c>
      <c r="G765" s="148">
        <v>8.2671154109999989</v>
      </c>
      <c r="H765" s="149">
        <v>6.1754146240000001</v>
      </c>
    </row>
    <row r="766" spans="2:8" x14ac:dyDescent="0.25">
      <c r="B766" s="137" t="s">
        <v>50</v>
      </c>
      <c r="C766" s="138" t="s">
        <v>1056</v>
      </c>
      <c r="D766" s="138" t="s">
        <v>404</v>
      </c>
      <c r="E766" s="138" t="s">
        <v>52</v>
      </c>
      <c r="F766" s="136">
        <v>6.06</v>
      </c>
      <c r="G766" s="148">
        <v>8.2671154109999989</v>
      </c>
      <c r="H766" s="149">
        <v>6.1754146240000001</v>
      </c>
    </row>
    <row r="767" spans="2:8" x14ac:dyDescent="0.25">
      <c r="B767" s="137" t="s">
        <v>50</v>
      </c>
      <c r="C767" s="138" t="s">
        <v>1056</v>
      </c>
      <c r="D767" s="138" t="s">
        <v>403</v>
      </c>
      <c r="E767" s="138" t="s">
        <v>52</v>
      </c>
      <c r="F767" s="136">
        <v>6.06</v>
      </c>
      <c r="G767" s="148">
        <v>8.2671154109999989</v>
      </c>
      <c r="H767" s="149">
        <v>6.1754146240000001</v>
      </c>
    </row>
    <row r="768" spans="2:8" x14ac:dyDescent="0.25">
      <c r="B768" s="137" t="s">
        <v>50</v>
      </c>
      <c r="C768" s="138" t="s">
        <v>1056</v>
      </c>
      <c r="D768" s="138" t="s">
        <v>402</v>
      </c>
      <c r="E768" s="138" t="s">
        <v>52</v>
      </c>
      <c r="F768" s="136">
        <v>6.06</v>
      </c>
      <c r="G768" s="148">
        <v>3.876828298</v>
      </c>
      <c r="H768" s="149">
        <v>2.8959342640000001</v>
      </c>
    </row>
    <row r="769" spans="2:8" x14ac:dyDescent="0.25">
      <c r="B769" s="137" t="s">
        <v>50</v>
      </c>
      <c r="C769" s="138" t="s">
        <v>1056</v>
      </c>
      <c r="D769" s="138" t="s">
        <v>1205</v>
      </c>
      <c r="E769" s="138" t="s">
        <v>52</v>
      </c>
      <c r="F769" s="136">
        <v>6.06</v>
      </c>
      <c r="G769" s="148">
        <v>4.178084439</v>
      </c>
      <c r="H769" s="149">
        <v>3.1209681039999997</v>
      </c>
    </row>
    <row r="770" spans="2:8" x14ac:dyDescent="0.25">
      <c r="B770" s="137" t="s">
        <v>50</v>
      </c>
      <c r="C770" s="138" t="s">
        <v>1056</v>
      </c>
      <c r="D770" s="138" t="s">
        <v>580</v>
      </c>
      <c r="E770" s="138" t="s">
        <v>49</v>
      </c>
      <c r="F770" s="136">
        <v>6.06</v>
      </c>
      <c r="G770" s="148">
        <v>4.1780844390000018</v>
      </c>
      <c r="H770" s="149">
        <v>3.1209681039999992</v>
      </c>
    </row>
    <row r="771" spans="2:8" x14ac:dyDescent="0.25">
      <c r="B771" s="137" t="s">
        <v>50</v>
      </c>
      <c r="C771" s="138" t="s">
        <v>1056</v>
      </c>
      <c r="D771" s="138" t="s">
        <v>579</v>
      </c>
      <c r="E771" s="138" t="s">
        <v>49</v>
      </c>
      <c r="F771" s="136">
        <v>6.06</v>
      </c>
      <c r="G771" s="148">
        <v>4.1466380989999987</v>
      </c>
      <c r="H771" s="149">
        <v>3.0974781839999999</v>
      </c>
    </row>
    <row r="772" spans="2:8" x14ac:dyDescent="0.25">
      <c r="B772" s="137" t="s">
        <v>50</v>
      </c>
      <c r="C772" s="138" t="s">
        <v>1056</v>
      </c>
      <c r="D772" s="138" t="s">
        <v>401</v>
      </c>
      <c r="E772" s="138" t="s">
        <v>52</v>
      </c>
      <c r="F772" s="136">
        <v>6.06</v>
      </c>
      <c r="G772" s="148">
        <v>3.8649304539999996</v>
      </c>
      <c r="H772" s="149">
        <v>2.8870462959999998</v>
      </c>
    </row>
    <row r="773" spans="2:8" x14ac:dyDescent="0.25">
      <c r="B773" s="137" t="s">
        <v>50</v>
      </c>
      <c r="C773" s="138" t="s">
        <v>1056</v>
      </c>
      <c r="D773" s="138" t="s">
        <v>578</v>
      </c>
      <c r="E773" s="138" t="s">
        <v>49</v>
      </c>
      <c r="F773" s="136">
        <v>6.06</v>
      </c>
      <c r="G773" s="148">
        <v>4.1466380989999987</v>
      </c>
      <c r="H773" s="149">
        <v>3.0974781839999999</v>
      </c>
    </row>
    <row r="774" spans="2:8" x14ac:dyDescent="0.25">
      <c r="B774" s="137" t="s">
        <v>50</v>
      </c>
      <c r="C774" s="138" t="s">
        <v>1056</v>
      </c>
      <c r="D774" s="138" t="s">
        <v>400</v>
      </c>
      <c r="E774" s="138" t="s">
        <v>52</v>
      </c>
      <c r="F774" s="136">
        <v>6.06</v>
      </c>
      <c r="G774" s="148">
        <v>4.1466380989999987</v>
      </c>
      <c r="H774" s="149">
        <v>3.0974781839999999</v>
      </c>
    </row>
    <row r="775" spans="2:8" x14ac:dyDescent="0.25">
      <c r="B775" s="137" t="s">
        <v>50</v>
      </c>
      <c r="C775" s="138" t="s">
        <v>1056</v>
      </c>
      <c r="D775" s="138" t="s">
        <v>399</v>
      </c>
      <c r="E775" s="138" t="s">
        <v>52</v>
      </c>
      <c r="F775" s="136">
        <v>6.06</v>
      </c>
      <c r="G775" s="148">
        <v>3.876828298</v>
      </c>
      <c r="H775" s="149">
        <v>2.8959342640000001</v>
      </c>
    </row>
    <row r="776" spans="2:8" x14ac:dyDescent="0.25">
      <c r="B776" s="137" t="s">
        <v>50</v>
      </c>
      <c r="C776" s="138" t="s">
        <v>1056</v>
      </c>
      <c r="D776" s="138" t="s">
        <v>398</v>
      </c>
      <c r="E776" s="138" t="s">
        <v>52</v>
      </c>
      <c r="F776" s="136">
        <v>6.06</v>
      </c>
      <c r="G776" s="148">
        <v>3.876828298</v>
      </c>
      <c r="H776" s="149">
        <v>2.8959342640000001</v>
      </c>
    </row>
    <row r="777" spans="2:8" x14ac:dyDescent="0.25">
      <c r="B777" s="137" t="s">
        <v>50</v>
      </c>
      <c r="C777" s="138" t="s">
        <v>1056</v>
      </c>
      <c r="D777" s="138" t="s">
        <v>1207</v>
      </c>
      <c r="E777" s="138" t="s">
        <v>52</v>
      </c>
      <c r="F777" s="136">
        <v>6.06</v>
      </c>
      <c r="G777" s="148">
        <v>4.178084439</v>
      </c>
      <c r="H777" s="149">
        <v>3.1209681039999997</v>
      </c>
    </row>
    <row r="778" spans="2:8" x14ac:dyDescent="0.25">
      <c r="B778" s="137" t="s">
        <v>50</v>
      </c>
      <c r="C778" s="138" t="s">
        <v>1056</v>
      </c>
      <c r="D778" s="138" t="s">
        <v>397</v>
      </c>
      <c r="E778" s="138" t="s">
        <v>52</v>
      </c>
      <c r="F778" s="136">
        <v>6.06</v>
      </c>
      <c r="G778" s="148">
        <v>4.1466380989999987</v>
      </c>
      <c r="H778" s="149">
        <v>3.0974781839999999</v>
      </c>
    </row>
    <row r="779" spans="2:8" x14ac:dyDescent="0.25">
      <c r="B779" s="137" t="s">
        <v>50</v>
      </c>
      <c r="C779" s="138" t="s">
        <v>1056</v>
      </c>
      <c r="D779" s="138" t="s">
        <v>1189</v>
      </c>
      <c r="E779" s="138" t="s">
        <v>52</v>
      </c>
      <c r="F779" s="136">
        <v>6.06</v>
      </c>
      <c r="G779" s="148">
        <v>4.178084439</v>
      </c>
      <c r="H779" s="149">
        <v>3.1209681039999997</v>
      </c>
    </row>
    <row r="780" spans="2:8" x14ac:dyDescent="0.25">
      <c r="B780" s="137" t="s">
        <v>50</v>
      </c>
      <c r="C780" s="138" t="s">
        <v>1056</v>
      </c>
      <c r="D780" s="138" t="s">
        <v>577</v>
      </c>
      <c r="E780" s="138" t="s">
        <v>49</v>
      </c>
      <c r="F780" s="136">
        <v>6.06</v>
      </c>
      <c r="G780" s="148">
        <v>4.1780844389999992</v>
      </c>
      <c r="H780" s="149">
        <v>3.1209681039999975</v>
      </c>
    </row>
    <row r="781" spans="2:8" x14ac:dyDescent="0.25">
      <c r="B781" s="137" t="s">
        <v>50</v>
      </c>
      <c r="C781" s="138" t="s">
        <v>1056</v>
      </c>
      <c r="D781" s="138" t="s">
        <v>396</v>
      </c>
      <c r="E781" s="138" t="s">
        <v>52</v>
      </c>
      <c r="F781" s="136">
        <v>6.06</v>
      </c>
      <c r="G781" s="148">
        <v>3.876828298</v>
      </c>
      <c r="H781" s="149">
        <v>2.8959342640000001</v>
      </c>
    </row>
    <row r="782" spans="2:8" x14ac:dyDescent="0.25">
      <c r="B782" s="137" t="s">
        <v>50</v>
      </c>
      <c r="C782" s="138" t="s">
        <v>1056</v>
      </c>
      <c r="D782" s="138" t="s">
        <v>395</v>
      </c>
      <c r="E782" s="138" t="s">
        <v>52</v>
      </c>
      <c r="F782" s="136">
        <v>6.06</v>
      </c>
      <c r="G782" s="148">
        <v>3.8649304539999996</v>
      </c>
      <c r="H782" s="149">
        <v>2.8870462959999998</v>
      </c>
    </row>
    <row r="783" spans="2:8" x14ac:dyDescent="0.25">
      <c r="B783" s="137" t="s">
        <v>50</v>
      </c>
      <c r="C783" s="138" t="s">
        <v>1056</v>
      </c>
      <c r="D783" s="138" t="s">
        <v>394</v>
      </c>
      <c r="E783" s="138" t="s">
        <v>52</v>
      </c>
      <c r="F783" s="136">
        <v>6.06</v>
      </c>
      <c r="G783" s="148">
        <v>4.178084439</v>
      </c>
      <c r="H783" s="149">
        <v>3.1209681039999997</v>
      </c>
    </row>
    <row r="784" spans="2:8" x14ac:dyDescent="0.25">
      <c r="B784" s="137" t="s">
        <v>50</v>
      </c>
      <c r="C784" s="138" t="s">
        <v>1056</v>
      </c>
      <c r="D784" s="138" t="s">
        <v>576</v>
      </c>
      <c r="E784" s="138" t="s">
        <v>49</v>
      </c>
      <c r="F784" s="136">
        <v>6.06</v>
      </c>
      <c r="G784" s="148">
        <v>4.1780844390000018</v>
      </c>
      <c r="H784" s="149">
        <v>3.1209681039999992</v>
      </c>
    </row>
    <row r="785" spans="2:8" x14ac:dyDescent="0.25">
      <c r="B785" s="137" t="s">
        <v>50</v>
      </c>
      <c r="C785" s="138" t="s">
        <v>1056</v>
      </c>
      <c r="D785" s="138" t="s">
        <v>501</v>
      </c>
      <c r="E785" s="138" t="s">
        <v>49</v>
      </c>
      <c r="F785" s="136">
        <v>6.06</v>
      </c>
      <c r="G785" s="148">
        <v>4.1780844390000018</v>
      </c>
      <c r="H785" s="149">
        <v>3.1209681039999992</v>
      </c>
    </row>
    <row r="786" spans="2:8" x14ac:dyDescent="0.25">
      <c r="B786" s="137" t="s">
        <v>50</v>
      </c>
      <c r="C786" s="138" t="s">
        <v>1056</v>
      </c>
      <c r="D786" s="138" t="s">
        <v>500</v>
      </c>
      <c r="E786" s="138" t="s">
        <v>53</v>
      </c>
      <c r="F786" s="136">
        <v>6.06</v>
      </c>
      <c r="G786" s="148">
        <v>5.387128957999999</v>
      </c>
      <c r="H786" s="149">
        <v>4.0241067600000022</v>
      </c>
    </row>
    <row r="787" spans="2:8" x14ac:dyDescent="0.25">
      <c r="B787" s="137" t="s">
        <v>50</v>
      </c>
      <c r="C787" s="138" t="s">
        <v>1056</v>
      </c>
      <c r="D787" s="138" t="s">
        <v>1167</v>
      </c>
      <c r="E787" s="138" t="s">
        <v>52</v>
      </c>
      <c r="F787" s="136">
        <v>6.06</v>
      </c>
      <c r="G787" s="148">
        <v>4.178084439</v>
      </c>
      <c r="H787" s="149">
        <v>3.1209681039999997</v>
      </c>
    </row>
    <row r="788" spans="2:8" x14ac:dyDescent="0.25">
      <c r="B788" s="137" t="s">
        <v>50</v>
      </c>
      <c r="C788" s="138" t="s">
        <v>1056</v>
      </c>
      <c r="D788" s="138" t="s">
        <v>575</v>
      </c>
      <c r="E788" s="138" t="s">
        <v>49</v>
      </c>
      <c r="F788" s="136">
        <v>6.06</v>
      </c>
      <c r="G788" s="148">
        <v>4.1780844389999992</v>
      </c>
      <c r="H788" s="149">
        <v>3.1209681039999975</v>
      </c>
    </row>
    <row r="789" spans="2:8" x14ac:dyDescent="0.25">
      <c r="B789" s="137" t="s">
        <v>50</v>
      </c>
      <c r="C789" s="138" t="s">
        <v>1056</v>
      </c>
      <c r="D789" s="138" t="s">
        <v>574</v>
      </c>
      <c r="E789" s="138" t="s">
        <v>49</v>
      </c>
      <c r="F789" s="136">
        <v>6.06</v>
      </c>
      <c r="G789" s="148">
        <v>4.1780844389999992</v>
      </c>
      <c r="H789" s="149">
        <v>3.1209681039999975</v>
      </c>
    </row>
    <row r="790" spans="2:8" x14ac:dyDescent="0.25">
      <c r="B790" s="137" t="s">
        <v>50</v>
      </c>
      <c r="C790" s="138" t="s">
        <v>1056</v>
      </c>
      <c r="D790" s="138" t="s">
        <v>573</v>
      </c>
      <c r="E790" s="138" t="s">
        <v>49</v>
      </c>
      <c r="F790" s="136">
        <v>6.06</v>
      </c>
      <c r="G790" s="148">
        <v>4.1780844389999992</v>
      </c>
      <c r="H790" s="149">
        <v>3.1209681039999975</v>
      </c>
    </row>
    <row r="791" spans="2:8" x14ac:dyDescent="0.25">
      <c r="B791" s="137" t="s">
        <v>50</v>
      </c>
      <c r="C791" s="138" t="s">
        <v>1056</v>
      </c>
      <c r="D791" s="138" t="s">
        <v>572</v>
      </c>
      <c r="E791" s="138" t="s">
        <v>49</v>
      </c>
      <c r="F791" s="136">
        <v>6.06</v>
      </c>
      <c r="G791" s="148">
        <v>4.1780844389999992</v>
      </c>
      <c r="H791" s="149">
        <v>3.1209681039999975</v>
      </c>
    </row>
    <row r="792" spans="2:8" x14ac:dyDescent="0.25">
      <c r="B792" s="137" t="s">
        <v>50</v>
      </c>
      <c r="C792" s="138" t="s">
        <v>1056</v>
      </c>
      <c r="D792" s="138" t="s">
        <v>571</v>
      </c>
      <c r="E792" s="138" t="s">
        <v>49</v>
      </c>
      <c r="F792" s="136">
        <v>6.06</v>
      </c>
      <c r="G792" s="148">
        <v>4.1780844389999992</v>
      </c>
      <c r="H792" s="149">
        <v>3.1209681039999975</v>
      </c>
    </row>
    <row r="793" spans="2:8" x14ac:dyDescent="0.25">
      <c r="B793" s="137" t="s">
        <v>50</v>
      </c>
      <c r="C793" s="138" t="s">
        <v>1056</v>
      </c>
      <c r="D793" s="138" t="s">
        <v>570</v>
      </c>
      <c r="E793" s="138" t="s">
        <v>49</v>
      </c>
      <c r="F793" s="136">
        <v>6.06</v>
      </c>
      <c r="G793" s="148">
        <v>4.1780844389999992</v>
      </c>
      <c r="H793" s="149">
        <v>3.1209681039999975</v>
      </c>
    </row>
    <row r="794" spans="2:8" x14ac:dyDescent="0.25">
      <c r="B794" s="137" t="s">
        <v>50</v>
      </c>
      <c r="C794" s="138" t="s">
        <v>1056</v>
      </c>
      <c r="D794" s="138" t="s">
        <v>569</v>
      </c>
      <c r="E794" s="138" t="s">
        <v>49</v>
      </c>
      <c r="F794" s="136">
        <v>6.06</v>
      </c>
      <c r="G794" s="148">
        <v>4.1780844389999992</v>
      </c>
      <c r="H794" s="149">
        <v>3.1209681039999975</v>
      </c>
    </row>
    <row r="795" spans="2:8" x14ac:dyDescent="0.25">
      <c r="B795" s="137" t="s">
        <v>50</v>
      </c>
      <c r="C795" s="138" t="s">
        <v>1056</v>
      </c>
      <c r="D795" s="138" t="s">
        <v>568</v>
      </c>
      <c r="E795" s="138" t="s">
        <v>49</v>
      </c>
      <c r="F795" s="136">
        <v>6.06</v>
      </c>
      <c r="G795" s="148">
        <v>4.1780844389999992</v>
      </c>
      <c r="H795" s="149">
        <v>3.1209681039999975</v>
      </c>
    </row>
    <row r="796" spans="2:8" x14ac:dyDescent="0.25">
      <c r="B796" s="137" t="s">
        <v>50</v>
      </c>
      <c r="C796" s="138" t="s">
        <v>1056</v>
      </c>
      <c r="D796" s="138" t="s">
        <v>567</v>
      </c>
      <c r="E796" s="138" t="s">
        <v>49</v>
      </c>
      <c r="F796" s="136">
        <v>6.06</v>
      </c>
      <c r="G796" s="148">
        <v>4.1780844389999992</v>
      </c>
      <c r="H796" s="149">
        <v>3.1209681039999975</v>
      </c>
    </row>
    <row r="797" spans="2:8" x14ac:dyDescent="0.25">
      <c r="B797" s="137" t="s">
        <v>50</v>
      </c>
      <c r="C797" s="138" t="s">
        <v>1056</v>
      </c>
      <c r="D797" s="138" t="s">
        <v>566</v>
      </c>
      <c r="E797" s="138" t="s">
        <v>49</v>
      </c>
      <c r="F797" s="136">
        <v>6.06</v>
      </c>
      <c r="G797" s="148">
        <v>4.1780844389999992</v>
      </c>
      <c r="H797" s="149">
        <v>3.1209681039999975</v>
      </c>
    </row>
    <row r="798" spans="2:8" x14ac:dyDescent="0.25">
      <c r="B798" s="137" t="s">
        <v>50</v>
      </c>
      <c r="C798" s="138" t="s">
        <v>1056</v>
      </c>
      <c r="D798" s="138" t="s">
        <v>1151</v>
      </c>
      <c r="E798" s="138" t="s">
        <v>49</v>
      </c>
      <c r="F798" s="136">
        <v>6.06</v>
      </c>
      <c r="G798" s="148">
        <v>4.1780844389999992</v>
      </c>
      <c r="H798" s="149">
        <v>3.1209681039999975</v>
      </c>
    </row>
    <row r="799" spans="2:8" x14ac:dyDescent="0.25">
      <c r="B799" s="137" t="s">
        <v>50</v>
      </c>
      <c r="C799" s="138" t="s">
        <v>1056</v>
      </c>
      <c r="D799" s="138" t="s">
        <v>565</v>
      </c>
      <c r="E799" s="138" t="s">
        <v>49</v>
      </c>
      <c r="F799" s="136">
        <v>6.06</v>
      </c>
      <c r="G799" s="148">
        <v>4.1780844389999992</v>
      </c>
      <c r="H799" s="149">
        <v>3.1209681039999975</v>
      </c>
    </row>
    <row r="800" spans="2:8" x14ac:dyDescent="0.25">
      <c r="B800" s="137" t="s">
        <v>50</v>
      </c>
      <c r="C800" s="138" t="s">
        <v>1056</v>
      </c>
      <c r="D800" s="138" t="s">
        <v>564</v>
      </c>
      <c r="E800" s="138" t="s">
        <v>49</v>
      </c>
      <c r="F800" s="136">
        <v>6.06</v>
      </c>
      <c r="G800" s="148">
        <v>4.1780844389999992</v>
      </c>
      <c r="H800" s="149">
        <v>3.1209681039999975</v>
      </c>
    </row>
    <row r="801" spans="2:8" x14ac:dyDescent="0.25">
      <c r="B801" s="137" t="s">
        <v>50</v>
      </c>
      <c r="C801" s="138" t="s">
        <v>1056</v>
      </c>
      <c r="D801" s="138" t="s">
        <v>563</v>
      </c>
      <c r="E801" s="138" t="s">
        <v>49</v>
      </c>
      <c r="F801" s="136">
        <v>6.06</v>
      </c>
      <c r="G801" s="148">
        <v>4.1780844389999992</v>
      </c>
      <c r="H801" s="149">
        <v>3.1209681039999975</v>
      </c>
    </row>
    <row r="802" spans="2:8" x14ac:dyDescent="0.25">
      <c r="B802" s="137" t="s">
        <v>50</v>
      </c>
      <c r="C802" s="138" t="s">
        <v>1056</v>
      </c>
      <c r="D802" s="138" t="s">
        <v>562</v>
      </c>
      <c r="E802" s="138" t="s">
        <v>49</v>
      </c>
      <c r="F802" s="136">
        <v>6.06</v>
      </c>
      <c r="G802" s="148">
        <v>4.1780844389999992</v>
      </c>
      <c r="H802" s="149">
        <v>3.1209681039999975</v>
      </c>
    </row>
    <row r="803" spans="2:8" x14ac:dyDescent="0.25">
      <c r="B803" s="137" t="s">
        <v>50</v>
      </c>
      <c r="C803" s="138" t="s">
        <v>1056</v>
      </c>
      <c r="D803" s="138" t="s">
        <v>561</v>
      </c>
      <c r="E803" s="138" t="s">
        <v>49</v>
      </c>
      <c r="F803" s="136">
        <v>6.06</v>
      </c>
      <c r="G803" s="148">
        <v>4.1780844389999992</v>
      </c>
      <c r="H803" s="149">
        <v>3.1209681039999975</v>
      </c>
    </row>
    <row r="804" spans="2:8" x14ac:dyDescent="0.25">
      <c r="B804" s="137" t="s">
        <v>50</v>
      </c>
      <c r="C804" s="138" t="s">
        <v>1056</v>
      </c>
      <c r="D804" s="138" t="s">
        <v>560</v>
      </c>
      <c r="E804" s="138" t="s">
        <v>49</v>
      </c>
      <c r="F804" s="136">
        <v>6.06</v>
      </c>
      <c r="G804" s="148">
        <v>4.1780844389999992</v>
      </c>
      <c r="H804" s="149">
        <v>3.1209681039999975</v>
      </c>
    </row>
    <row r="805" spans="2:8" x14ac:dyDescent="0.25">
      <c r="B805" s="137" t="s">
        <v>50</v>
      </c>
      <c r="C805" s="138" t="s">
        <v>1056</v>
      </c>
      <c r="D805" s="138" t="s">
        <v>393</v>
      </c>
      <c r="E805" s="138" t="s">
        <v>52</v>
      </c>
      <c r="F805" s="136">
        <v>6.06</v>
      </c>
      <c r="G805" s="148">
        <v>4.1466380989999987</v>
      </c>
      <c r="H805" s="149">
        <v>3.0974781839999999</v>
      </c>
    </row>
    <row r="806" spans="2:8" x14ac:dyDescent="0.25">
      <c r="B806" s="137" t="s">
        <v>50</v>
      </c>
      <c r="C806" s="138" t="s">
        <v>1056</v>
      </c>
      <c r="D806" s="138" t="s">
        <v>1179</v>
      </c>
      <c r="E806" s="138" t="s">
        <v>52</v>
      </c>
      <c r="F806" s="136">
        <v>6.06</v>
      </c>
      <c r="G806" s="148">
        <v>4.178084439</v>
      </c>
      <c r="H806" s="149">
        <v>3.1209681039999997</v>
      </c>
    </row>
    <row r="807" spans="2:8" x14ac:dyDescent="0.25">
      <c r="B807" s="137" t="s">
        <v>50</v>
      </c>
      <c r="C807" s="138" t="s">
        <v>1056</v>
      </c>
      <c r="D807" s="138" t="s">
        <v>392</v>
      </c>
      <c r="E807" s="138" t="s">
        <v>52</v>
      </c>
      <c r="F807" s="136">
        <v>6.06</v>
      </c>
      <c r="G807" s="148">
        <v>4.1466380989999987</v>
      </c>
      <c r="H807" s="149">
        <v>3.0974781839999999</v>
      </c>
    </row>
    <row r="808" spans="2:8" x14ac:dyDescent="0.25">
      <c r="B808" s="137" t="s">
        <v>50</v>
      </c>
      <c r="C808" s="138" t="s">
        <v>1056</v>
      </c>
      <c r="D808" s="138" t="s">
        <v>559</v>
      </c>
      <c r="E808" s="138" t="s">
        <v>49</v>
      </c>
      <c r="F808" s="136">
        <v>6.06</v>
      </c>
      <c r="G808" s="148">
        <v>4.1466380989999987</v>
      </c>
      <c r="H808" s="149">
        <v>3.0974781839999999</v>
      </c>
    </row>
    <row r="809" spans="2:8" x14ac:dyDescent="0.25">
      <c r="B809" s="137" t="s">
        <v>50</v>
      </c>
      <c r="C809" s="138" t="s">
        <v>1056</v>
      </c>
      <c r="D809" s="138" t="s">
        <v>391</v>
      </c>
      <c r="E809" s="138" t="s">
        <v>52</v>
      </c>
      <c r="F809" s="136">
        <v>6.06</v>
      </c>
      <c r="G809" s="148">
        <v>4.178084439</v>
      </c>
      <c r="H809" s="149">
        <v>3.1209681039999997</v>
      </c>
    </row>
    <row r="810" spans="2:8" x14ac:dyDescent="0.25">
      <c r="B810" s="137" t="s">
        <v>50</v>
      </c>
      <c r="C810" s="138" t="s">
        <v>1056</v>
      </c>
      <c r="D810" s="138" t="s">
        <v>1146</v>
      </c>
      <c r="E810" s="138" t="s">
        <v>49</v>
      </c>
      <c r="F810" s="136">
        <v>6.06</v>
      </c>
      <c r="G810" s="148">
        <v>8.2671154109999989</v>
      </c>
      <c r="H810" s="149">
        <v>6.1754146239999992</v>
      </c>
    </row>
    <row r="811" spans="2:8" x14ac:dyDescent="0.25">
      <c r="B811" s="137" t="s">
        <v>50</v>
      </c>
      <c r="C811" s="138" t="s">
        <v>1056</v>
      </c>
      <c r="D811" s="138" t="s">
        <v>558</v>
      </c>
      <c r="E811" s="138" t="s">
        <v>49</v>
      </c>
      <c r="F811" s="136">
        <v>6.06</v>
      </c>
      <c r="G811" s="148">
        <v>3.8768282980000004</v>
      </c>
      <c r="H811" s="149">
        <v>2.8959342640000005</v>
      </c>
    </row>
    <row r="812" spans="2:8" x14ac:dyDescent="0.25">
      <c r="B812" s="137" t="s">
        <v>50</v>
      </c>
      <c r="C812" s="138" t="s">
        <v>1056</v>
      </c>
      <c r="D812" s="138" t="s">
        <v>1153</v>
      </c>
      <c r="E812" s="138" t="s">
        <v>49</v>
      </c>
      <c r="F812" s="136">
        <v>6.06</v>
      </c>
      <c r="G812" s="148">
        <v>3.8768282980000004</v>
      </c>
      <c r="H812" s="149">
        <v>2.8959342640000005</v>
      </c>
    </row>
    <row r="813" spans="2:8" x14ac:dyDescent="0.25">
      <c r="B813" s="137" t="s">
        <v>50</v>
      </c>
      <c r="C813" s="138" t="s">
        <v>1056</v>
      </c>
      <c r="D813" s="138" t="s">
        <v>557</v>
      </c>
      <c r="E813" s="138" t="s">
        <v>49</v>
      </c>
      <c r="F813" s="136">
        <v>6.06</v>
      </c>
      <c r="G813" s="148">
        <v>3.8768282980000004</v>
      </c>
      <c r="H813" s="149">
        <v>2.8959342640000005</v>
      </c>
    </row>
    <row r="814" spans="2:8" x14ac:dyDescent="0.25">
      <c r="B814" s="137" t="s">
        <v>50</v>
      </c>
      <c r="C814" s="138" t="s">
        <v>1056</v>
      </c>
      <c r="D814" s="138" t="s">
        <v>390</v>
      </c>
      <c r="E814" s="138" t="s">
        <v>52</v>
      </c>
      <c r="F814" s="136">
        <v>6.06</v>
      </c>
      <c r="G814" s="148">
        <v>3.876828298</v>
      </c>
      <c r="H814" s="149">
        <v>2.8959342640000001</v>
      </c>
    </row>
    <row r="815" spans="2:8" x14ac:dyDescent="0.25">
      <c r="B815" s="137" t="s">
        <v>50</v>
      </c>
      <c r="C815" s="138" t="s">
        <v>1056</v>
      </c>
      <c r="D815" s="138" t="s">
        <v>389</v>
      </c>
      <c r="E815" s="138" t="s">
        <v>52</v>
      </c>
      <c r="F815" s="136">
        <v>6.06</v>
      </c>
      <c r="G815" s="148">
        <v>3.876828298</v>
      </c>
      <c r="H815" s="149">
        <v>2.8959342640000001</v>
      </c>
    </row>
    <row r="816" spans="2:8" x14ac:dyDescent="0.25">
      <c r="B816" s="137" t="s">
        <v>50</v>
      </c>
      <c r="C816" s="138" t="s">
        <v>1056</v>
      </c>
      <c r="D816" s="138" t="s">
        <v>1210</v>
      </c>
      <c r="E816" s="138" t="s">
        <v>52</v>
      </c>
      <c r="F816" s="136">
        <v>6.06</v>
      </c>
      <c r="G816" s="148">
        <v>4.178084439</v>
      </c>
      <c r="H816" s="149">
        <v>3.1209681039999997</v>
      </c>
    </row>
    <row r="817" spans="2:8" x14ac:dyDescent="0.25">
      <c r="B817" s="137" t="s">
        <v>50</v>
      </c>
      <c r="C817" s="138" t="s">
        <v>1056</v>
      </c>
      <c r="D817" s="138" t="s">
        <v>556</v>
      </c>
      <c r="E817" s="138" t="s">
        <v>49</v>
      </c>
      <c r="F817" s="136">
        <v>6.06</v>
      </c>
      <c r="G817" s="148">
        <v>4.1780844390000018</v>
      </c>
      <c r="H817" s="149">
        <v>3.1209681039999992</v>
      </c>
    </row>
    <row r="818" spans="2:8" x14ac:dyDescent="0.25">
      <c r="B818" s="137" t="s">
        <v>50</v>
      </c>
      <c r="C818" s="138" t="s">
        <v>1056</v>
      </c>
      <c r="D818" s="138" t="s">
        <v>388</v>
      </c>
      <c r="E818" s="138" t="s">
        <v>52</v>
      </c>
      <c r="F818" s="136">
        <v>6.06</v>
      </c>
      <c r="G818" s="148">
        <v>3.8649304539999996</v>
      </c>
      <c r="H818" s="149">
        <v>2.8870462959999998</v>
      </c>
    </row>
    <row r="819" spans="2:8" x14ac:dyDescent="0.25">
      <c r="B819" s="137" t="s">
        <v>50</v>
      </c>
      <c r="C819" s="138" t="s">
        <v>1056</v>
      </c>
      <c r="D819" s="138" t="s">
        <v>387</v>
      </c>
      <c r="E819" s="138" t="s">
        <v>52</v>
      </c>
      <c r="F819" s="136">
        <v>6.06</v>
      </c>
      <c r="G819" s="148">
        <v>4.1466380989999987</v>
      </c>
      <c r="H819" s="149">
        <v>3.0974781839999999</v>
      </c>
    </row>
    <row r="820" spans="2:8" x14ac:dyDescent="0.25">
      <c r="B820" s="137" t="s">
        <v>50</v>
      </c>
      <c r="C820" s="138" t="s">
        <v>1056</v>
      </c>
      <c r="D820" s="138" t="s">
        <v>1206</v>
      </c>
      <c r="E820" s="138" t="s">
        <v>52</v>
      </c>
      <c r="F820" s="136">
        <v>6.06</v>
      </c>
      <c r="G820" s="148">
        <v>4.178084439</v>
      </c>
      <c r="H820" s="149">
        <v>3.1209681039999997</v>
      </c>
    </row>
    <row r="821" spans="2:8" x14ac:dyDescent="0.25">
      <c r="B821" s="137" t="s">
        <v>50</v>
      </c>
      <c r="C821" s="138" t="s">
        <v>1056</v>
      </c>
      <c r="D821" s="138" t="s">
        <v>555</v>
      </c>
      <c r="E821" s="138" t="s">
        <v>49</v>
      </c>
      <c r="F821" s="136">
        <v>6.06</v>
      </c>
      <c r="G821" s="148">
        <v>4.1780844390000018</v>
      </c>
      <c r="H821" s="149">
        <v>3.1209681039999992</v>
      </c>
    </row>
    <row r="822" spans="2:8" x14ac:dyDescent="0.25">
      <c r="B822" s="137" t="s">
        <v>50</v>
      </c>
      <c r="C822" s="138" t="s">
        <v>1056</v>
      </c>
      <c r="D822" s="138" t="s">
        <v>554</v>
      </c>
      <c r="E822" s="138" t="s">
        <v>49</v>
      </c>
      <c r="F822" s="136">
        <v>6.06</v>
      </c>
      <c r="G822" s="148">
        <v>4.1780844390000018</v>
      </c>
      <c r="H822" s="149">
        <v>3.1209681039999992</v>
      </c>
    </row>
    <row r="823" spans="2:8" x14ac:dyDescent="0.25">
      <c r="B823" s="137" t="s">
        <v>50</v>
      </c>
      <c r="C823" s="138" t="s">
        <v>1056</v>
      </c>
      <c r="D823" s="138" t="s">
        <v>553</v>
      </c>
      <c r="E823" s="138" t="s">
        <v>49</v>
      </c>
      <c r="F823" s="136">
        <v>6.06</v>
      </c>
      <c r="G823" s="148">
        <v>4.1780844390000018</v>
      </c>
      <c r="H823" s="149">
        <v>3.1209681039999992</v>
      </c>
    </row>
    <row r="824" spans="2:8" x14ac:dyDescent="0.25">
      <c r="B824" s="137" t="s">
        <v>50</v>
      </c>
      <c r="C824" s="138" t="s">
        <v>1056</v>
      </c>
      <c r="D824" s="138" t="s">
        <v>552</v>
      </c>
      <c r="E824" s="138" t="s">
        <v>49</v>
      </c>
      <c r="F824" s="136">
        <v>6.06</v>
      </c>
      <c r="G824" s="148">
        <v>4.1780844390000018</v>
      </c>
      <c r="H824" s="149">
        <v>3.1209681039999992</v>
      </c>
    </row>
    <row r="825" spans="2:8" x14ac:dyDescent="0.25">
      <c r="B825" s="137" t="s">
        <v>50</v>
      </c>
      <c r="C825" s="138" t="s">
        <v>1056</v>
      </c>
      <c r="D825" s="138" t="s">
        <v>551</v>
      </c>
      <c r="E825" s="138" t="s">
        <v>49</v>
      </c>
      <c r="F825" s="136">
        <v>6.06</v>
      </c>
      <c r="G825" s="148">
        <v>4.1780844390000018</v>
      </c>
      <c r="H825" s="149">
        <v>3.1209681039999992</v>
      </c>
    </row>
    <row r="826" spans="2:8" x14ac:dyDescent="0.25">
      <c r="B826" s="137" t="s">
        <v>50</v>
      </c>
      <c r="C826" s="138" t="s">
        <v>1056</v>
      </c>
      <c r="D826" s="138" t="s">
        <v>550</v>
      </c>
      <c r="E826" s="138" t="s">
        <v>49</v>
      </c>
      <c r="F826" s="136">
        <v>6.06</v>
      </c>
      <c r="G826" s="148">
        <v>4.1780844390000018</v>
      </c>
      <c r="H826" s="149">
        <v>3.1209681039999992</v>
      </c>
    </row>
    <row r="827" spans="2:8" x14ac:dyDescent="0.25">
      <c r="B827" s="137" t="s">
        <v>50</v>
      </c>
      <c r="C827" s="138" t="s">
        <v>1056</v>
      </c>
      <c r="D827" s="138" t="s">
        <v>386</v>
      </c>
      <c r="E827" s="138" t="s">
        <v>52</v>
      </c>
      <c r="F827" s="136">
        <v>6.06</v>
      </c>
      <c r="G827" s="148">
        <v>3.876828298</v>
      </c>
      <c r="H827" s="149">
        <v>2.8959342640000001</v>
      </c>
    </row>
    <row r="828" spans="2:8" x14ac:dyDescent="0.25">
      <c r="B828" s="137" t="s">
        <v>50</v>
      </c>
      <c r="C828" s="138" t="s">
        <v>1056</v>
      </c>
      <c r="D828" s="138" t="s">
        <v>385</v>
      </c>
      <c r="E828" s="138" t="s">
        <v>52</v>
      </c>
      <c r="F828" s="136">
        <v>6.06</v>
      </c>
      <c r="G828" s="148">
        <v>4.178084439</v>
      </c>
      <c r="H828" s="149">
        <v>3.1209681039999997</v>
      </c>
    </row>
    <row r="829" spans="2:8" x14ac:dyDescent="0.25">
      <c r="B829" s="137" t="s">
        <v>50</v>
      </c>
      <c r="C829" s="138" t="s">
        <v>1056</v>
      </c>
      <c r="D829" s="138" t="s">
        <v>1194</v>
      </c>
      <c r="E829" s="138" t="s">
        <v>52</v>
      </c>
      <c r="F829" s="136">
        <v>6.06</v>
      </c>
      <c r="G829" s="148">
        <v>4.178084439</v>
      </c>
      <c r="H829" s="149">
        <v>3.1209681039999997</v>
      </c>
    </row>
    <row r="830" spans="2:8" x14ac:dyDescent="0.25">
      <c r="B830" s="137" t="s">
        <v>50</v>
      </c>
      <c r="C830" s="138" t="s">
        <v>1056</v>
      </c>
      <c r="D830" s="138" t="s">
        <v>549</v>
      </c>
      <c r="E830" s="138" t="s">
        <v>49</v>
      </c>
      <c r="F830" s="136">
        <v>6.06</v>
      </c>
      <c r="G830" s="148">
        <v>4.1780844390000018</v>
      </c>
      <c r="H830" s="149">
        <v>3.1209681039999992</v>
      </c>
    </row>
    <row r="831" spans="2:8" x14ac:dyDescent="0.25">
      <c r="B831" s="137" t="s">
        <v>50</v>
      </c>
      <c r="C831" s="138" t="s">
        <v>1056</v>
      </c>
      <c r="D831" s="138" t="s">
        <v>548</v>
      </c>
      <c r="E831" s="138" t="s">
        <v>49</v>
      </c>
      <c r="F831" s="136">
        <v>6.06</v>
      </c>
      <c r="G831" s="148">
        <v>4.1780844390000018</v>
      </c>
      <c r="H831" s="149">
        <v>3.1209681039999992</v>
      </c>
    </row>
    <row r="832" spans="2:8" x14ac:dyDescent="0.25">
      <c r="B832" s="137" t="s">
        <v>50</v>
      </c>
      <c r="C832" s="138" t="s">
        <v>1056</v>
      </c>
      <c r="D832" s="138" t="s">
        <v>513</v>
      </c>
      <c r="E832" s="138" t="s">
        <v>51</v>
      </c>
      <c r="F832" s="136">
        <v>6.06</v>
      </c>
      <c r="G832" s="148">
        <v>8.7823574759999961</v>
      </c>
      <c r="H832" s="149">
        <v>6.5602926959999985</v>
      </c>
    </row>
    <row r="833" spans="2:8" x14ac:dyDescent="0.25">
      <c r="B833" s="137" t="s">
        <v>50</v>
      </c>
      <c r="C833" s="138" t="s">
        <v>1056</v>
      </c>
      <c r="D833" s="138" t="s">
        <v>512</v>
      </c>
      <c r="E833" s="138" t="s">
        <v>51</v>
      </c>
      <c r="F833" s="136">
        <v>6.06</v>
      </c>
      <c r="G833" s="148">
        <v>8.8969032659999971</v>
      </c>
      <c r="H833" s="149">
        <v>6.6458571680000018</v>
      </c>
    </row>
    <row r="834" spans="2:8" x14ac:dyDescent="0.25">
      <c r="B834" s="137" t="s">
        <v>50</v>
      </c>
      <c r="C834" s="138" t="s">
        <v>1056</v>
      </c>
      <c r="D834" s="138" t="s">
        <v>511</v>
      </c>
      <c r="E834" s="138" t="s">
        <v>51</v>
      </c>
      <c r="F834" s="136">
        <v>6.06</v>
      </c>
      <c r="G834" s="148">
        <v>4.2091303119999992</v>
      </c>
      <c r="H834" s="149">
        <v>3.1441583039999998</v>
      </c>
    </row>
    <row r="835" spans="2:8" x14ac:dyDescent="0.25">
      <c r="B835" s="137" t="s">
        <v>50</v>
      </c>
      <c r="C835" s="138" t="s">
        <v>1056</v>
      </c>
      <c r="D835" s="138" t="s">
        <v>510</v>
      </c>
      <c r="E835" s="138" t="s">
        <v>51</v>
      </c>
      <c r="F835" s="136">
        <v>6.06</v>
      </c>
      <c r="G835" s="148">
        <v>4.3237036149999994</v>
      </c>
      <c r="H835" s="149">
        <v>3.2297441120000001</v>
      </c>
    </row>
    <row r="836" spans="2:8" x14ac:dyDescent="0.25">
      <c r="B836" s="137" t="s">
        <v>50</v>
      </c>
      <c r="C836" s="138" t="s">
        <v>1056</v>
      </c>
      <c r="D836" s="138" t="s">
        <v>509</v>
      </c>
      <c r="E836" s="138" t="s">
        <v>51</v>
      </c>
      <c r="F836" s="136">
        <v>6.06</v>
      </c>
      <c r="G836" s="148">
        <v>4.2091303119999992</v>
      </c>
      <c r="H836" s="149">
        <v>3.1441583039999998</v>
      </c>
    </row>
    <row r="837" spans="2:8" x14ac:dyDescent="0.25">
      <c r="B837" s="137" t="s">
        <v>50</v>
      </c>
      <c r="C837" s="138" t="s">
        <v>1056</v>
      </c>
      <c r="D837" s="138" t="s">
        <v>508</v>
      </c>
      <c r="E837" s="138" t="s">
        <v>51</v>
      </c>
      <c r="F837" s="136">
        <v>6.06</v>
      </c>
      <c r="G837" s="148">
        <v>4.3237036149999994</v>
      </c>
      <c r="H837" s="149">
        <v>3.2297441120000001</v>
      </c>
    </row>
    <row r="838" spans="2:8" x14ac:dyDescent="0.25">
      <c r="B838" s="137" t="s">
        <v>50</v>
      </c>
      <c r="C838" s="138" t="s">
        <v>1056</v>
      </c>
      <c r="D838" s="138" t="s">
        <v>507</v>
      </c>
      <c r="E838" s="138" t="s">
        <v>51</v>
      </c>
      <c r="F838" s="136">
        <v>6.06</v>
      </c>
      <c r="G838" s="148">
        <v>4.3237036149999994</v>
      </c>
      <c r="H838" s="149">
        <v>3.2297441120000001</v>
      </c>
    </row>
    <row r="839" spans="2:8" x14ac:dyDescent="0.25">
      <c r="B839" s="137" t="s">
        <v>50</v>
      </c>
      <c r="C839" s="138" t="s">
        <v>1056</v>
      </c>
      <c r="D839" s="138" t="s">
        <v>506</v>
      </c>
      <c r="E839" s="138" t="s">
        <v>51</v>
      </c>
      <c r="F839" s="136">
        <v>6.06</v>
      </c>
      <c r="G839" s="148">
        <v>9.3719549519999941</v>
      </c>
      <c r="H839" s="149">
        <v>7.0007134559999979</v>
      </c>
    </row>
    <row r="840" spans="2:8" x14ac:dyDescent="0.25">
      <c r="B840" s="137" t="s">
        <v>50</v>
      </c>
      <c r="C840" s="138" t="s">
        <v>1056</v>
      </c>
      <c r="D840" s="138" t="s">
        <v>384</v>
      </c>
      <c r="E840" s="138" t="s">
        <v>52</v>
      </c>
      <c r="F840" s="136">
        <v>6.06</v>
      </c>
      <c r="G840" s="148">
        <v>4.178084439</v>
      </c>
      <c r="H840" s="149">
        <v>3.1209681039999997</v>
      </c>
    </row>
    <row r="841" spans="2:8" x14ac:dyDescent="0.25">
      <c r="B841" s="137" t="s">
        <v>50</v>
      </c>
      <c r="C841" s="138" t="s">
        <v>1056</v>
      </c>
      <c r="D841" s="138" t="s">
        <v>383</v>
      </c>
      <c r="E841" s="138" t="s">
        <v>52</v>
      </c>
      <c r="F841" s="136">
        <v>6.06</v>
      </c>
      <c r="G841" s="148">
        <v>4.1466380989999987</v>
      </c>
      <c r="H841" s="149">
        <v>3.0974781839999999</v>
      </c>
    </row>
    <row r="842" spans="2:8" x14ac:dyDescent="0.25">
      <c r="B842" s="137" t="s">
        <v>50</v>
      </c>
      <c r="C842" s="138" t="s">
        <v>1056</v>
      </c>
      <c r="D842" s="138" t="s">
        <v>382</v>
      </c>
      <c r="E842" s="138" t="s">
        <v>52</v>
      </c>
      <c r="F842" s="136">
        <v>6.06</v>
      </c>
      <c r="G842" s="148">
        <v>4.1466380989999987</v>
      </c>
      <c r="H842" s="149">
        <v>3.0974781839999999</v>
      </c>
    </row>
    <row r="843" spans="2:8" x14ac:dyDescent="0.25">
      <c r="B843" s="137" t="s">
        <v>50</v>
      </c>
      <c r="C843" s="138" t="s">
        <v>1056</v>
      </c>
      <c r="D843" s="138" t="s">
        <v>1143</v>
      </c>
      <c r="E843" s="138" t="s">
        <v>49</v>
      </c>
      <c r="F843" s="136">
        <v>6.06</v>
      </c>
      <c r="G843" s="148">
        <v>5.3817527139999983</v>
      </c>
      <c r="H843" s="149">
        <v>4.0200915279999991</v>
      </c>
    </row>
    <row r="844" spans="2:8" x14ac:dyDescent="0.25">
      <c r="B844" s="137" t="s">
        <v>50</v>
      </c>
      <c r="C844" s="138" t="s">
        <v>1056</v>
      </c>
      <c r="D844" s="138" t="s">
        <v>1201</v>
      </c>
      <c r="E844" s="138" t="s">
        <v>52</v>
      </c>
      <c r="F844" s="136">
        <v>6.06</v>
      </c>
      <c r="G844" s="148">
        <v>4.178084439</v>
      </c>
      <c r="H844" s="149">
        <v>3.1209681039999997</v>
      </c>
    </row>
    <row r="845" spans="2:8" x14ac:dyDescent="0.25">
      <c r="B845" s="137" t="s">
        <v>50</v>
      </c>
      <c r="C845" s="138" t="s">
        <v>1056</v>
      </c>
      <c r="D845" s="138" t="s">
        <v>1195</v>
      </c>
      <c r="E845" s="138" t="s">
        <v>52</v>
      </c>
      <c r="F845" s="136">
        <v>6.06</v>
      </c>
      <c r="G845" s="148">
        <v>3.876828298</v>
      </c>
      <c r="H845" s="149">
        <v>2.8959342640000001</v>
      </c>
    </row>
    <row r="846" spans="2:8" x14ac:dyDescent="0.25">
      <c r="B846" s="137" t="s">
        <v>50</v>
      </c>
      <c r="C846" s="138" t="s">
        <v>1056</v>
      </c>
      <c r="D846" s="138" t="s">
        <v>547</v>
      </c>
      <c r="E846" s="138" t="s">
        <v>49</v>
      </c>
      <c r="F846" s="136">
        <v>6.06</v>
      </c>
      <c r="G846" s="148">
        <v>4.1780844390000018</v>
      </c>
      <c r="H846" s="149">
        <v>3.1209681039999992</v>
      </c>
    </row>
    <row r="847" spans="2:8" x14ac:dyDescent="0.25">
      <c r="B847" s="137" t="s">
        <v>50</v>
      </c>
      <c r="C847" s="138" t="s">
        <v>1056</v>
      </c>
      <c r="D847" s="138" t="s">
        <v>381</v>
      </c>
      <c r="E847" s="138" t="s">
        <v>52</v>
      </c>
      <c r="F847" s="136">
        <v>6.06</v>
      </c>
      <c r="G847" s="148">
        <v>4.1466380989999987</v>
      </c>
      <c r="H847" s="149">
        <v>3.0974781839999999</v>
      </c>
    </row>
    <row r="848" spans="2:8" x14ac:dyDescent="0.25">
      <c r="B848" s="137" t="s">
        <v>50</v>
      </c>
      <c r="C848" s="138" t="s">
        <v>1056</v>
      </c>
      <c r="D848" s="138" t="s">
        <v>546</v>
      </c>
      <c r="E848" s="138" t="s">
        <v>49</v>
      </c>
      <c r="F848" s="136">
        <v>6.06</v>
      </c>
      <c r="G848" s="148">
        <v>4.1780844390000018</v>
      </c>
      <c r="H848" s="149">
        <v>3.1209681039999992</v>
      </c>
    </row>
    <row r="849" spans="2:8" x14ac:dyDescent="0.25">
      <c r="B849" s="137" t="s">
        <v>50</v>
      </c>
      <c r="C849" s="138" t="s">
        <v>1056</v>
      </c>
      <c r="D849" s="138" t="s">
        <v>380</v>
      </c>
      <c r="E849" s="138" t="s">
        <v>52</v>
      </c>
      <c r="F849" s="136">
        <v>6.06</v>
      </c>
      <c r="G849" s="148">
        <v>4.178084439</v>
      </c>
      <c r="H849" s="149">
        <v>3.1209681039999997</v>
      </c>
    </row>
    <row r="850" spans="2:8" x14ac:dyDescent="0.25">
      <c r="B850" s="137" t="s">
        <v>50</v>
      </c>
      <c r="C850" s="138" t="s">
        <v>1056</v>
      </c>
      <c r="D850" s="138" t="s">
        <v>1190</v>
      </c>
      <c r="E850" s="138" t="s">
        <v>52</v>
      </c>
      <c r="F850" s="136">
        <v>6.06</v>
      </c>
      <c r="G850" s="148">
        <v>4.178084439</v>
      </c>
      <c r="H850" s="149">
        <v>3.1209681039999997</v>
      </c>
    </row>
    <row r="851" spans="2:8" x14ac:dyDescent="0.25">
      <c r="B851" s="137" t="s">
        <v>50</v>
      </c>
      <c r="C851" s="138" t="s">
        <v>1056</v>
      </c>
      <c r="D851" s="138" t="s">
        <v>545</v>
      </c>
      <c r="E851" s="138" t="s">
        <v>49</v>
      </c>
      <c r="F851" s="136">
        <v>6.06</v>
      </c>
      <c r="G851" s="148">
        <v>4.1780844390000018</v>
      </c>
      <c r="H851" s="149">
        <v>3.1209681039999992</v>
      </c>
    </row>
    <row r="852" spans="2:8" x14ac:dyDescent="0.25">
      <c r="B852" s="137" t="s">
        <v>50</v>
      </c>
      <c r="C852" s="138" t="s">
        <v>1056</v>
      </c>
      <c r="D852" s="138" t="s">
        <v>379</v>
      </c>
      <c r="E852" s="138" t="s">
        <v>52</v>
      </c>
      <c r="F852" s="136">
        <v>6.06</v>
      </c>
      <c r="G852" s="148">
        <v>4.178084439</v>
      </c>
      <c r="H852" s="149">
        <v>3.1209681039999997</v>
      </c>
    </row>
    <row r="853" spans="2:8" x14ac:dyDescent="0.25">
      <c r="B853" s="137" t="s">
        <v>50</v>
      </c>
      <c r="C853" s="138" t="s">
        <v>1056</v>
      </c>
      <c r="D853" s="138" t="s">
        <v>378</v>
      </c>
      <c r="E853" s="138" t="s">
        <v>52</v>
      </c>
      <c r="F853" s="136">
        <v>6.06</v>
      </c>
      <c r="G853" s="148">
        <v>3.876828298</v>
      </c>
      <c r="H853" s="149">
        <v>2.8959342640000001</v>
      </c>
    </row>
    <row r="854" spans="2:8" x14ac:dyDescent="0.25">
      <c r="B854" s="137" t="s">
        <v>50</v>
      </c>
      <c r="C854" s="138" t="s">
        <v>1056</v>
      </c>
      <c r="D854" s="138" t="s">
        <v>377</v>
      </c>
      <c r="E854" s="138" t="s">
        <v>52</v>
      </c>
      <c r="F854" s="136">
        <v>6.06</v>
      </c>
      <c r="G854" s="148">
        <v>3.876828298</v>
      </c>
      <c r="H854" s="149">
        <v>2.8959342640000001</v>
      </c>
    </row>
    <row r="855" spans="2:8" x14ac:dyDescent="0.25">
      <c r="B855" s="137" t="s">
        <v>50</v>
      </c>
      <c r="C855" s="138" t="s">
        <v>1056</v>
      </c>
      <c r="D855" s="138" t="s">
        <v>544</v>
      </c>
      <c r="E855" s="138" t="s">
        <v>49</v>
      </c>
      <c r="F855" s="136">
        <v>6.06</v>
      </c>
      <c r="G855" s="148">
        <v>8.2671154109999989</v>
      </c>
      <c r="H855" s="149">
        <v>6.1754146239999992</v>
      </c>
    </row>
    <row r="856" spans="2:8" x14ac:dyDescent="0.25">
      <c r="B856" s="137" t="s">
        <v>50</v>
      </c>
      <c r="C856" s="138" t="s">
        <v>1056</v>
      </c>
      <c r="D856" s="138" t="s">
        <v>1132</v>
      </c>
      <c r="E856" s="138" t="s">
        <v>53</v>
      </c>
      <c r="F856" s="136">
        <v>6.06</v>
      </c>
      <c r="G856" s="148">
        <v>7.1195430860000029</v>
      </c>
      <c r="H856" s="149">
        <v>5.3181951040000008</v>
      </c>
    </row>
    <row r="857" spans="2:8" x14ac:dyDescent="0.25">
      <c r="B857" s="137" t="s">
        <v>50</v>
      </c>
      <c r="C857" s="138" t="s">
        <v>1056</v>
      </c>
      <c r="D857" s="138" t="s">
        <v>1130</v>
      </c>
      <c r="E857" s="138" t="s">
        <v>53</v>
      </c>
      <c r="F857" s="136">
        <v>6.06</v>
      </c>
      <c r="G857" s="148">
        <v>3.3764198160000003</v>
      </c>
      <c r="H857" s="149">
        <v>3.3664794240000009</v>
      </c>
    </row>
    <row r="858" spans="2:8" x14ac:dyDescent="0.25">
      <c r="B858" s="137" t="s">
        <v>50</v>
      </c>
      <c r="C858" s="138" t="s">
        <v>1056</v>
      </c>
      <c r="D858" s="138" t="s">
        <v>498</v>
      </c>
      <c r="E858" s="138" t="s">
        <v>53</v>
      </c>
      <c r="F858" s="136">
        <v>6.06</v>
      </c>
      <c r="G858" s="148">
        <v>7.3440960400000019</v>
      </c>
      <c r="H858" s="149">
        <v>5.4859326399999979</v>
      </c>
    </row>
    <row r="859" spans="2:8" x14ac:dyDescent="0.25">
      <c r="B859" s="137" t="s">
        <v>50</v>
      </c>
      <c r="C859" s="138" t="s">
        <v>1056</v>
      </c>
      <c r="D859" s="138" t="s">
        <v>497</v>
      </c>
      <c r="E859" s="138" t="s">
        <v>53</v>
      </c>
      <c r="F859" s="136">
        <v>6.06</v>
      </c>
      <c r="G859" s="148">
        <v>9.165935570000002</v>
      </c>
      <c r="H859" s="149">
        <v>6.8468199360000011</v>
      </c>
    </row>
    <row r="860" spans="2:8" x14ac:dyDescent="0.25">
      <c r="B860" s="137" t="s">
        <v>50</v>
      </c>
      <c r="C860" s="138" t="s">
        <v>1056</v>
      </c>
      <c r="D860" s="138" t="s">
        <v>1129</v>
      </c>
      <c r="E860" s="138" t="s">
        <v>53</v>
      </c>
      <c r="F860" s="136">
        <v>6.06</v>
      </c>
      <c r="G860" s="148">
        <v>5.4668147579999982</v>
      </c>
      <c r="H860" s="149">
        <v>4.083631151999997</v>
      </c>
    </row>
    <row r="861" spans="2:8" x14ac:dyDescent="0.25">
      <c r="B861" s="137" t="s">
        <v>50</v>
      </c>
      <c r="C861" s="138" t="s">
        <v>1056</v>
      </c>
      <c r="D861" s="138" t="s">
        <v>1131</v>
      </c>
      <c r="E861" s="138" t="s">
        <v>53</v>
      </c>
      <c r="F861" s="136">
        <v>6.06</v>
      </c>
      <c r="G861" s="148">
        <v>4.7443549669999969</v>
      </c>
      <c r="H861" s="149">
        <v>3.5439644639999988</v>
      </c>
    </row>
    <row r="862" spans="2:8" x14ac:dyDescent="0.25">
      <c r="B862" s="137" t="s">
        <v>50</v>
      </c>
      <c r="C862" s="138" t="s">
        <v>1056</v>
      </c>
      <c r="D862" s="138" t="s">
        <v>1128</v>
      </c>
      <c r="E862" s="138" t="s">
        <v>53</v>
      </c>
      <c r="F862" s="136">
        <v>6.06</v>
      </c>
      <c r="G862" s="148">
        <v>7.0269271950000007</v>
      </c>
      <c r="H862" s="149">
        <v>5.2490126159999972</v>
      </c>
    </row>
    <row r="863" spans="2:8" x14ac:dyDescent="0.25">
      <c r="B863" s="137" t="s">
        <v>50</v>
      </c>
      <c r="C863" s="138" t="s">
        <v>1056</v>
      </c>
      <c r="D863" s="138" t="s">
        <v>1127</v>
      </c>
      <c r="E863" s="138" t="s">
        <v>53</v>
      </c>
      <c r="F863" s="136">
        <v>6.06</v>
      </c>
      <c r="G863" s="148">
        <v>6.5443287949999984</v>
      </c>
      <c r="H863" s="149">
        <v>4.8885185440000001</v>
      </c>
    </row>
    <row r="864" spans="2:8" x14ac:dyDescent="0.25">
      <c r="B864" s="137" t="s">
        <v>50</v>
      </c>
      <c r="C864" s="138" t="s">
        <v>1056</v>
      </c>
      <c r="D864" s="138" t="s">
        <v>543</v>
      </c>
      <c r="E864" s="138" t="s">
        <v>49</v>
      </c>
      <c r="F864" s="136">
        <v>6.06</v>
      </c>
      <c r="G864" s="148">
        <v>8.2671154109999989</v>
      </c>
      <c r="H864" s="149">
        <v>6.1754146239999992</v>
      </c>
    </row>
    <row r="865" spans="2:8" x14ac:dyDescent="0.25">
      <c r="B865" s="137" t="s">
        <v>50</v>
      </c>
      <c r="C865" s="138" t="s">
        <v>1056</v>
      </c>
      <c r="D865" s="138" t="s">
        <v>542</v>
      </c>
      <c r="E865" s="138" t="s">
        <v>49</v>
      </c>
      <c r="F865" s="136">
        <v>6.06</v>
      </c>
      <c r="G865" s="148">
        <v>8.2671154109999989</v>
      </c>
      <c r="H865" s="149">
        <v>6.1754146239999992</v>
      </c>
    </row>
    <row r="866" spans="2:8" x14ac:dyDescent="0.25">
      <c r="B866" s="137" t="s">
        <v>50</v>
      </c>
      <c r="C866" s="138" t="s">
        <v>1056</v>
      </c>
      <c r="D866" s="138" t="s">
        <v>376</v>
      </c>
      <c r="E866" s="138" t="s">
        <v>52</v>
      </c>
      <c r="F866" s="136">
        <v>6.06</v>
      </c>
      <c r="G866" s="148">
        <v>3.876828298</v>
      </c>
      <c r="H866" s="149">
        <v>2.8959342640000001</v>
      </c>
    </row>
    <row r="867" spans="2:8" x14ac:dyDescent="0.25">
      <c r="B867" s="137" t="s">
        <v>50</v>
      </c>
      <c r="C867" s="138" t="s">
        <v>1056</v>
      </c>
      <c r="D867" s="138" t="s">
        <v>541</v>
      </c>
      <c r="E867" s="138" t="s">
        <v>49</v>
      </c>
      <c r="F867" s="136">
        <v>6.06</v>
      </c>
      <c r="G867" s="148">
        <v>8.2671154109999989</v>
      </c>
      <c r="H867" s="149">
        <v>6.1754146239999992</v>
      </c>
    </row>
    <row r="868" spans="2:8" x14ac:dyDescent="0.25">
      <c r="B868" s="137" t="s">
        <v>50</v>
      </c>
      <c r="C868" s="138" t="s">
        <v>1056</v>
      </c>
      <c r="D868" s="138" t="s">
        <v>1191</v>
      </c>
      <c r="E868" s="138" t="s">
        <v>52</v>
      </c>
      <c r="F868" s="136">
        <v>6.06</v>
      </c>
      <c r="G868" s="148">
        <v>4.178084439</v>
      </c>
      <c r="H868" s="149">
        <v>3.1209681039999997</v>
      </c>
    </row>
    <row r="869" spans="2:8" x14ac:dyDescent="0.25">
      <c r="B869" s="137" t="s">
        <v>50</v>
      </c>
      <c r="C869" s="138" t="s">
        <v>1056</v>
      </c>
      <c r="D869" s="138" t="s">
        <v>540</v>
      </c>
      <c r="E869" s="138" t="s">
        <v>49</v>
      </c>
      <c r="F869" s="136">
        <v>6.06</v>
      </c>
      <c r="G869" s="148">
        <v>3.8768282980000004</v>
      </c>
      <c r="H869" s="149">
        <v>2.8959342640000005</v>
      </c>
    </row>
    <row r="870" spans="2:8" x14ac:dyDescent="0.25">
      <c r="B870" s="137" t="s">
        <v>50</v>
      </c>
      <c r="C870" s="138" t="s">
        <v>1056</v>
      </c>
      <c r="D870" s="138" t="s">
        <v>1208</v>
      </c>
      <c r="E870" s="138" t="s">
        <v>52</v>
      </c>
      <c r="F870" s="136">
        <v>6.06</v>
      </c>
      <c r="G870" s="148">
        <v>4.178084439</v>
      </c>
      <c r="H870" s="149">
        <v>3.1209681039999997</v>
      </c>
    </row>
    <row r="871" spans="2:8" x14ac:dyDescent="0.25">
      <c r="B871" s="137" t="s">
        <v>50</v>
      </c>
      <c r="C871" s="138" t="s">
        <v>1056</v>
      </c>
      <c r="D871" s="138" t="s">
        <v>539</v>
      </c>
      <c r="E871" s="138" t="s">
        <v>49</v>
      </c>
      <c r="F871" s="136">
        <v>6.06</v>
      </c>
      <c r="G871" s="148">
        <v>4.1780844390000018</v>
      </c>
      <c r="H871" s="149">
        <v>3.1209681039999992</v>
      </c>
    </row>
    <row r="872" spans="2:8" x14ac:dyDescent="0.25">
      <c r="B872" s="137" t="s">
        <v>50</v>
      </c>
      <c r="C872" s="138" t="s">
        <v>1056</v>
      </c>
      <c r="D872" s="138" t="s">
        <v>1148</v>
      </c>
      <c r="E872" s="138" t="s">
        <v>49</v>
      </c>
      <c r="F872" s="136">
        <v>6.06</v>
      </c>
      <c r="G872" s="148">
        <v>4.1780844390000018</v>
      </c>
      <c r="H872" s="149">
        <v>3.1209681039999992</v>
      </c>
    </row>
    <row r="873" spans="2:8" x14ac:dyDescent="0.25">
      <c r="B873" s="137" t="s">
        <v>50</v>
      </c>
      <c r="C873" s="138" t="s">
        <v>1056</v>
      </c>
      <c r="D873" s="138" t="s">
        <v>538</v>
      </c>
      <c r="E873" s="138" t="s">
        <v>49</v>
      </c>
      <c r="F873" s="136">
        <v>6.06</v>
      </c>
      <c r="G873" s="148">
        <v>4.1780844390000018</v>
      </c>
      <c r="H873" s="149">
        <v>3.1209681039999992</v>
      </c>
    </row>
    <row r="874" spans="2:8" x14ac:dyDescent="0.25">
      <c r="B874" s="137" t="s">
        <v>50</v>
      </c>
      <c r="C874" s="138" t="s">
        <v>1056</v>
      </c>
      <c r="D874" s="138" t="s">
        <v>537</v>
      </c>
      <c r="E874" s="138" t="s">
        <v>49</v>
      </c>
      <c r="F874" s="136">
        <v>6.06</v>
      </c>
      <c r="G874" s="148">
        <v>3.8649304540000005</v>
      </c>
      <c r="H874" s="149">
        <v>2.8870462960000007</v>
      </c>
    </row>
    <row r="875" spans="2:8" x14ac:dyDescent="0.25">
      <c r="B875" s="137" t="s">
        <v>50</v>
      </c>
      <c r="C875" s="138" t="s">
        <v>1056</v>
      </c>
      <c r="D875" s="138" t="s">
        <v>1145</v>
      </c>
      <c r="E875" s="138" t="s">
        <v>49</v>
      </c>
      <c r="F875" s="136">
        <v>6.06</v>
      </c>
      <c r="G875" s="148">
        <v>3.8649304540000005</v>
      </c>
      <c r="H875" s="149">
        <v>2.8870462960000007</v>
      </c>
    </row>
    <row r="876" spans="2:8" x14ac:dyDescent="0.25">
      <c r="B876" s="137" t="s">
        <v>50</v>
      </c>
      <c r="C876" s="138" t="s">
        <v>1056</v>
      </c>
      <c r="D876" s="138" t="s">
        <v>536</v>
      </c>
      <c r="E876" s="138" t="s">
        <v>49</v>
      </c>
      <c r="F876" s="136">
        <v>6.06</v>
      </c>
      <c r="G876" s="148">
        <v>3.8768282980000004</v>
      </c>
      <c r="H876" s="149">
        <v>2.8959342640000005</v>
      </c>
    </row>
    <row r="877" spans="2:8" x14ac:dyDescent="0.25">
      <c r="B877" s="137" t="s">
        <v>50</v>
      </c>
      <c r="C877" s="138" t="s">
        <v>1056</v>
      </c>
      <c r="D877" s="138" t="s">
        <v>535</v>
      </c>
      <c r="E877" s="138" t="s">
        <v>49</v>
      </c>
      <c r="F877" s="136">
        <v>6.06</v>
      </c>
      <c r="G877" s="148">
        <v>3.8768282980000004</v>
      </c>
      <c r="H877" s="149">
        <v>2.8959342640000005</v>
      </c>
    </row>
    <row r="878" spans="2:8" x14ac:dyDescent="0.25">
      <c r="B878" s="137" t="s">
        <v>50</v>
      </c>
      <c r="C878" s="138" t="s">
        <v>1056</v>
      </c>
      <c r="D878" s="138" t="s">
        <v>1196</v>
      </c>
      <c r="E878" s="138" t="s">
        <v>52</v>
      </c>
      <c r="F878" s="136">
        <v>6.06</v>
      </c>
      <c r="G878" s="148">
        <v>4.178084439</v>
      </c>
      <c r="H878" s="149">
        <v>3.1209681039999997</v>
      </c>
    </row>
    <row r="879" spans="2:8" x14ac:dyDescent="0.25">
      <c r="B879" s="137" t="s">
        <v>50</v>
      </c>
      <c r="C879" s="138" t="s">
        <v>1056</v>
      </c>
      <c r="D879" s="138" t="s">
        <v>375</v>
      </c>
      <c r="E879" s="138" t="s">
        <v>52</v>
      </c>
      <c r="F879" s="136">
        <v>6.06</v>
      </c>
      <c r="G879" s="148">
        <v>4.1466380989999987</v>
      </c>
      <c r="H879" s="149">
        <v>3.0974781839999999</v>
      </c>
    </row>
    <row r="880" spans="2:8" x14ac:dyDescent="0.25">
      <c r="B880" s="137" t="s">
        <v>50</v>
      </c>
      <c r="C880" s="138" t="s">
        <v>1056</v>
      </c>
      <c r="D880" s="138" t="s">
        <v>374</v>
      </c>
      <c r="E880" s="138" t="s">
        <v>52</v>
      </c>
      <c r="F880" s="136">
        <v>6.06</v>
      </c>
      <c r="G880" s="148">
        <v>3.876828298</v>
      </c>
      <c r="H880" s="149">
        <v>2.8959342640000001</v>
      </c>
    </row>
    <row r="881" spans="2:8" x14ac:dyDescent="0.25">
      <c r="B881" s="137" t="s">
        <v>50</v>
      </c>
      <c r="C881" s="138" t="s">
        <v>1056</v>
      </c>
      <c r="D881" s="138" t="s">
        <v>534</v>
      </c>
      <c r="E881" s="138" t="s">
        <v>49</v>
      </c>
      <c r="F881" s="136">
        <v>6.06</v>
      </c>
      <c r="G881" s="148">
        <v>4.1780844390000018</v>
      </c>
      <c r="H881" s="149">
        <v>3.1209681039999992</v>
      </c>
    </row>
    <row r="882" spans="2:8" x14ac:dyDescent="0.25">
      <c r="B882" s="137" t="s">
        <v>50</v>
      </c>
      <c r="C882" s="138" t="s">
        <v>1056</v>
      </c>
      <c r="D882" s="138" t="s">
        <v>533</v>
      </c>
      <c r="E882" s="138" t="s">
        <v>49</v>
      </c>
      <c r="F882" s="136">
        <v>6.06</v>
      </c>
      <c r="G882" s="148">
        <v>4.1780844390000018</v>
      </c>
      <c r="H882" s="149">
        <v>3.1209681039999992</v>
      </c>
    </row>
    <row r="883" spans="2:8" x14ac:dyDescent="0.25">
      <c r="B883" s="137" t="s">
        <v>50</v>
      </c>
      <c r="C883" s="138" t="s">
        <v>1056</v>
      </c>
      <c r="D883" s="138" t="s">
        <v>532</v>
      </c>
      <c r="E883" s="138" t="s">
        <v>49</v>
      </c>
      <c r="F883" s="136">
        <v>6.06</v>
      </c>
      <c r="G883" s="148">
        <v>3.8649304540000005</v>
      </c>
      <c r="H883" s="149">
        <v>2.8870462960000007</v>
      </c>
    </row>
    <row r="884" spans="2:8" x14ac:dyDescent="0.25">
      <c r="B884" s="137" t="s">
        <v>50</v>
      </c>
      <c r="C884" s="138" t="s">
        <v>1056</v>
      </c>
      <c r="D884" s="138" t="s">
        <v>531</v>
      </c>
      <c r="E884" s="138" t="s">
        <v>49</v>
      </c>
      <c r="F884" s="136">
        <v>6.06</v>
      </c>
      <c r="G884" s="148">
        <v>3.8768282980000004</v>
      </c>
      <c r="H884" s="149">
        <v>2.8959342640000005</v>
      </c>
    </row>
    <row r="885" spans="2:8" x14ac:dyDescent="0.25">
      <c r="B885" s="137" t="s">
        <v>50</v>
      </c>
      <c r="C885" s="138" t="s">
        <v>1056</v>
      </c>
      <c r="D885" s="138" t="s">
        <v>1163</v>
      </c>
      <c r="E885" s="138" t="s">
        <v>52</v>
      </c>
      <c r="F885" s="136">
        <v>6.06</v>
      </c>
      <c r="G885" s="148">
        <v>3.876828298</v>
      </c>
      <c r="H885" s="149">
        <v>2.8959342640000001</v>
      </c>
    </row>
    <row r="886" spans="2:8" x14ac:dyDescent="0.25">
      <c r="B886" s="137" t="s">
        <v>50</v>
      </c>
      <c r="C886" s="138" t="s">
        <v>1056</v>
      </c>
      <c r="D886" s="138" t="s">
        <v>530</v>
      </c>
      <c r="E886" s="138" t="s">
        <v>49</v>
      </c>
      <c r="F886" s="136">
        <v>6.06</v>
      </c>
      <c r="G886" s="148">
        <v>3.8649304540000005</v>
      </c>
      <c r="H886" s="149">
        <v>2.8870462960000007</v>
      </c>
    </row>
    <row r="887" spans="2:8" x14ac:dyDescent="0.25">
      <c r="B887" s="137" t="s">
        <v>50</v>
      </c>
      <c r="C887" s="138" t="s">
        <v>1056</v>
      </c>
      <c r="D887" s="138" t="s">
        <v>1192</v>
      </c>
      <c r="E887" s="138" t="s">
        <v>52</v>
      </c>
      <c r="F887" s="136">
        <v>6.06</v>
      </c>
      <c r="G887" s="148">
        <v>4.178084439</v>
      </c>
      <c r="H887" s="149">
        <v>3.1209681039999997</v>
      </c>
    </row>
    <row r="888" spans="2:8" x14ac:dyDescent="0.25">
      <c r="B888" s="137" t="s">
        <v>50</v>
      </c>
      <c r="C888" s="138" t="s">
        <v>1056</v>
      </c>
      <c r="D888" s="138" t="s">
        <v>529</v>
      </c>
      <c r="E888" s="138" t="s">
        <v>49</v>
      </c>
      <c r="F888" s="136">
        <v>6.06</v>
      </c>
      <c r="G888" s="148">
        <v>4.1780844390000018</v>
      </c>
      <c r="H888" s="149">
        <v>3.1209681039999992</v>
      </c>
    </row>
    <row r="889" spans="2:8" x14ac:dyDescent="0.25">
      <c r="B889" s="137" t="s">
        <v>50</v>
      </c>
      <c r="C889" s="138" t="s">
        <v>1056</v>
      </c>
      <c r="D889" s="138" t="s">
        <v>528</v>
      </c>
      <c r="E889" s="138" t="s">
        <v>49</v>
      </c>
      <c r="F889" s="136">
        <v>6.06</v>
      </c>
      <c r="G889" s="148">
        <v>4.1780844390000018</v>
      </c>
      <c r="H889" s="149">
        <v>3.1209681039999992</v>
      </c>
    </row>
    <row r="890" spans="2:8" x14ac:dyDescent="0.25">
      <c r="B890" s="137" t="s">
        <v>50</v>
      </c>
      <c r="C890" s="138" t="s">
        <v>1056</v>
      </c>
      <c r="D890" s="138" t="s">
        <v>527</v>
      </c>
      <c r="E890" s="138" t="s">
        <v>49</v>
      </c>
      <c r="F890" s="136">
        <v>6.06</v>
      </c>
      <c r="G890" s="148">
        <v>4.1780844390000018</v>
      </c>
      <c r="H890" s="149">
        <v>3.1209681039999992</v>
      </c>
    </row>
    <row r="891" spans="2:8" x14ac:dyDescent="0.25">
      <c r="B891" s="137" t="s">
        <v>50</v>
      </c>
      <c r="C891" s="138" t="s">
        <v>1056</v>
      </c>
      <c r="D891" s="138" t="s">
        <v>526</v>
      </c>
      <c r="E891" s="138" t="s">
        <v>49</v>
      </c>
      <c r="F891" s="136">
        <v>6.06</v>
      </c>
      <c r="G891" s="148">
        <v>4.1466380989999987</v>
      </c>
      <c r="H891" s="149">
        <v>3.0974781839999985</v>
      </c>
    </row>
    <row r="892" spans="2:8" x14ac:dyDescent="0.25">
      <c r="B892" s="137" t="s">
        <v>50</v>
      </c>
      <c r="C892" s="138" t="s">
        <v>1056</v>
      </c>
      <c r="D892" s="138" t="s">
        <v>1193</v>
      </c>
      <c r="E892" s="138" t="s">
        <v>52</v>
      </c>
      <c r="F892" s="136">
        <v>6.06</v>
      </c>
      <c r="G892" s="148">
        <v>4.178084439</v>
      </c>
      <c r="H892" s="149">
        <v>3.1209681039999997</v>
      </c>
    </row>
    <row r="893" spans="2:8" x14ac:dyDescent="0.25">
      <c r="B893" s="137" t="s">
        <v>50</v>
      </c>
      <c r="C893" s="138" t="s">
        <v>1056</v>
      </c>
      <c r="D893" s="138" t="s">
        <v>373</v>
      </c>
      <c r="E893" s="138" t="s">
        <v>52</v>
      </c>
      <c r="F893" s="136">
        <v>6.06</v>
      </c>
      <c r="G893" s="148">
        <v>3.876828298</v>
      </c>
      <c r="H893" s="149">
        <v>2.8959342640000001</v>
      </c>
    </row>
    <row r="894" spans="2:8" x14ac:dyDescent="0.25">
      <c r="B894" s="137" t="s">
        <v>50</v>
      </c>
      <c r="C894" s="138" t="s">
        <v>1056</v>
      </c>
      <c r="D894" s="138" t="s">
        <v>525</v>
      </c>
      <c r="E894" s="138" t="s">
        <v>49</v>
      </c>
      <c r="F894" s="136">
        <v>6.06</v>
      </c>
      <c r="G894" s="148">
        <v>3.8768282980000004</v>
      </c>
      <c r="H894" s="149">
        <v>2.8959342640000005</v>
      </c>
    </row>
    <row r="895" spans="2:8" x14ac:dyDescent="0.25">
      <c r="B895" s="137" t="s">
        <v>50</v>
      </c>
      <c r="C895" s="138" t="s">
        <v>1056</v>
      </c>
      <c r="D895" s="138" t="s">
        <v>524</v>
      </c>
      <c r="E895" s="138" t="s">
        <v>49</v>
      </c>
      <c r="F895" s="136">
        <v>6.06</v>
      </c>
      <c r="G895" s="148">
        <v>3.8768282980000004</v>
      </c>
      <c r="H895" s="149">
        <v>2.8959342640000005</v>
      </c>
    </row>
    <row r="896" spans="2:8" x14ac:dyDescent="0.25">
      <c r="B896" s="137" t="s">
        <v>50</v>
      </c>
      <c r="C896" s="138" t="s">
        <v>1056</v>
      </c>
      <c r="D896" s="138" t="s">
        <v>523</v>
      </c>
      <c r="E896" s="138" t="s">
        <v>49</v>
      </c>
      <c r="F896" s="136">
        <v>6.06</v>
      </c>
      <c r="G896" s="148">
        <v>3.8768282980000004</v>
      </c>
      <c r="H896" s="149">
        <v>2.8959342640000005</v>
      </c>
    </row>
    <row r="897" spans="2:8" x14ac:dyDescent="0.25">
      <c r="B897" s="137" t="s">
        <v>50</v>
      </c>
      <c r="C897" s="138" t="s">
        <v>1056</v>
      </c>
      <c r="D897" s="138" t="s">
        <v>522</v>
      </c>
      <c r="E897" s="138" t="s">
        <v>49</v>
      </c>
      <c r="F897" s="136">
        <v>6.06</v>
      </c>
      <c r="G897" s="148">
        <v>3.8768282980000004</v>
      </c>
      <c r="H897" s="149">
        <v>2.8959342640000005</v>
      </c>
    </row>
    <row r="898" spans="2:8" x14ac:dyDescent="0.25">
      <c r="B898" s="137" t="s">
        <v>50</v>
      </c>
      <c r="C898" s="138" t="s">
        <v>1056</v>
      </c>
      <c r="D898" s="138" t="s">
        <v>1142</v>
      </c>
      <c r="E898" s="138" t="s">
        <v>49</v>
      </c>
      <c r="F898" s="136">
        <v>6.06</v>
      </c>
      <c r="G898" s="148">
        <v>3.8768282980000004</v>
      </c>
      <c r="H898" s="149">
        <v>2.8959342640000005</v>
      </c>
    </row>
    <row r="899" spans="2:8" x14ac:dyDescent="0.25">
      <c r="B899" s="137" t="s">
        <v>50</v>
      </c>
      <c r="C899" s="138" t="s">
        <v>1056</v>
      </c>
      <c r="D899" s="138" t="s">
        <v>521</v>
      </c>
      <c r="E899" s="138" t="s">
        <v>49</v>
      </c>
      <c r="F899" s="136">
        <v>6.06</v>
      </c>
      <c r="G899" s="148">
        <v>3.8768282980000004</v>
      </c>
      <c r="H899" s="149">
        <v>2.8959342640000005</v>
      </c>
    </row>
    <row r="900" spans="2:8" x14ac:dyDescent="0.25">
      <c r="B900" s="137" t="s">
        <v>50</v>
      </c>
      <c r="C900" s="138" t="s">
        <v>1056</v>
      </c>
      <c r="D900" s="138" t="s">
        <v>372</v>
      </c>
      <c r="E900" s="138" t="s">
        <v>52</v>
      </c>
      <c r="F900" s="136">
        <v>6.06</v>
      </c>
      <c r="G900" s="148">
        <v>3.876828298</v>
      </c>
      <c r="H900" s="149">
        <v>2.8959342640000001</v>
      </c>
    </row>
    <row r="901" spans="2:8" x14ac:dyDescent="0.25">
      <c r="B901" s="137" t="s">
        <v>50</v>
      </c>
      <c r="C901" s="138" t="s">
        <v>1056</v>
      </c>
      <c r="D901" s="138" t="s">
        <v>371</v>
      </c>
      <c r="E901" s="138" t="s">
        <v>52</v>
      </c>
      <c r="F901" s="136">
        <v>6.06</v>
      </c>
      <c r="G901" s="148">
        <v>3.8649304539999996</v>
      </c>
      <c r="H901" s="149">
        <v>2.8870462959999998</v>
      </c>
    </row>
    <row r="902" spans="2:8" x14ac:dyDescent="0.25">
      <c r="B902" s="137" t="s">
        <v>50</v>
      </c>
      <c r="C902" s="138" t="s">
        <v>1056</v>
      </c>
      <c r="D902" s="138" t="s">
        <v>520</v>
      </c>
      <c r="E902" s="138" t="s">
        <v>49</v>
      </c>
      <c r="F902" s="136">
        <v>6.06</v>
      </c>
      <c r="G902" s="148">
        <v>3.8649304540000005</v>
      </c>
      <c r="H902" s="149">
        <v>2.8870462960000007</v>
      </c>
    </row>
    <row r="903" spans="2:8" x14ac:dyDescent="0.25">
      <c r="B903" s="137" t="s">
        <v>50</v>
      </c>
      <c r="C903" s="138" t="s">
        <v>1056</v>
      </c>
      <c r="D903" s="138" t="s">
        <v>370</v>
      </c>
      <c r="E903" s="138" t="s">
        <v>52</v>
      </c>
      <c r="F903" s="136">
        <v>6.06</v>
      </c>
      <c r="G903" s="148">
        <v>4.1466380989999987</v>
      </c>
      <c r="H903" s="149">
        <v>3.0974781839999999</v>
      </c>
    </row>
    <row r="904" spans="2:8" x14ac:dyDescent="0.25">
      <c r="B904" s="137" t="s">
        <v>50</v>
      </c>
      <c r="C904" s="138" t="s">
        <v>1056</v>
      </c>
      <c r="D904" s="138" t="s">
        <v>519</v>
      </c>
      <c r="E904" s="138" t="s">
        <v>49</v>
      </c>
      <c r="F904" s="136">
        <v>6.06</v>
      </c>
      <c r="G904" s="148">
        <v>3.8649304540000005</v>
      </c>
      <c r="H904" s="149">
        <v>2.8870462960000007</v>
      </c>
    </row>
    <row r="905" spans="2:8" x14ac:dyDescent="0.25">
      <c r="B905" s="137" t="s">
        <v>50</v>
      </c>
      <c r="C905" s="138" t="s">
        <v>1056</v>
      </c>
      <c r="D905" s="138" t="s">
        <v>1169</v>
      </c>
      <c r="E905" s="138" t="s">
        <v>52</v>
      </c>
      <c r="F905" s="136">
        <v>6.06</v>
      </c>
      <c r="G905" s="148">
        <v>3.876828298</v>
      </c>
      <c r="H905" s="149">
        <v>2.8959342640000001</v>
      </c>
    </row>
    <row r="906" spans="2:8" x14ac:dyDescent="0.25">
      <c r="B906" s="137" t="s">
        <v>50</v>
      </c>
      <c r="C906" s="138" t="s">
        <v>1056</v>
      </c>
      <c r="D906" s="138" t="s">
        <v>368</v>
      </c>
      <c r="E906" s="138" t="s">
        <v>52</v>
      </c>
      <c r="F906" s="136">
        <v>6.06</v>
      </c>
      <c r="G906" s="148">
        <v>3.876828298</v>
      </c>
      <c r="H906" s="149">
        <v>2.8959342640000001</v>
      </c>
    </row>
    <row r="907" spans="2:8" x14ac:dyDescent="0.25">
      <c r="B907" s="137" t="s">
        <v>50</v>
      </c>
      <c r="C907" s="138" t="s">
        <v>1056</v>
      </c>
      <c r="D907" s="138" t="s">
        <v>505</v>
      </c>
      <c r="E907" s="138" t="s">
        <v>51</v>
      </c>
      <c r="F907" s="136">
        <v>6.06</v>
      </c>
      <c r="G907" s="148">
        <v>3.4483153609999992</v>
      </c>
      <c r="H907" s="149">
        <v>2.5758414320000003</v>
      </c>
    </row>
    <row r="908" spans="2:8" x14ac:dyDescent="0.25">
      <c r="B908" s="137" t="s">
        <v>50</v>
      </c>
      <c r="C908" s="138" t="s">
        <v>1057</v>
      </c>
      <c r="D908" s="138" t="s">
        <v>1248</v>
      </c>
      <c r="E908" s="138" t="s">
        <v>53</v>
      </c>
      <c r="F908" s="136">
        <v>6.06</v>
      </c>
      <c r="G908" s="148">
        <v>6.8975172519999992</v>
      </c>
      <c r="H908" s="149">
        <v>5.1523442800000003</v>
      </c>
    </row>
    <row r="909" spans="2:8" x14ac:dyDescent="0.25">
      <c r="B909" s="137" t="s">
        <v>50</v>
      </c>
      <c r="C909" s="138" t="s">
        <v>1057</v>
      </c>
      <c r="D909" s="138" t="s">
        <v>1220</v>
      </c>
      <c r="E909" s="138" t="s">
        <v>52</v>
      </c>
      <c r="F909" s="136">
        <v>6.06</v>
      </c>
      <c r="G909" s="148">
        <v>3.876828298</v>
      </c>
      <c r="H909" s="149">
        <v>2.8959342640000001</v>
      </c>
    </row>
    <row r="910" spans="2:8" x14ac:dyDescent="0.25">
      <c r="B910" s="137" t="s">
        <v>50</v>
      </c>
      <c r="C910" s="138" t="s">
        <v>1057</v>
      </c>
      <c r="D910" s="138" t="s">
        <v>1249</v>
      </c>
      <c r="E910" s="138" t="s">
        <v>53</v>
      </c>
      <c r="F910" s="136">
        <v>6.06</v>
      </c>
      <c r="G910" s="148">
        <v>7.6346384149999995</v>
      </c>
      <c r="H910" s="149">
        <v>5.7029634479999993</v>
      </c>
    </row>
    <row r="911" spans="2:8" x14ac:dyDescent="0.25">
      <c r="B911" s="137" t="s">
        <v>50</v>
      </c>
      <c r="C911" s="138" t="s">
        <v>1057</v>
      </c>
      <c r="D911" s="138" t="s">
        <v>352</v>
      </c>
      <c r="E911" s="138" t="s">
        <v>52</v>
      </c>
      <c r="F911" s="136">
        <v>6.06</v>
      </c>
      <c r="G911" s="148">
        <v>5.3817527139999992</v>
      </c>
      <c r="H911" s="149">
        <v>4.020091528</v>
      </c>
    </row>
    <row r="912" spans="2:8" x14ac:dyDescent="0.25">
      <c r="B912" s="137" t="s">
        <v>50</v>
      </c>
      <c r="C912" s="138" t="s">
        <v>1057</v>
      </c>
      <c r="D912" s="138" t="s">
        <v>351</v>
      </c>
      <c r="E912" s="138" t="s">
        <v>52</v>
      </c>
      <c r="F912" s="136">
        <v>6.06</v>
      </c>
      <c r="G912" s="148">
        <v>5.3817527139999992</v>
      </c>
      <c r="H912" s="149">
        <v>4.020091528</v>
      </c>
    </row>
    <row r="913" spans="2:8" x14ac:dyDescent="0.25">
      <c r="B913" s="137" t="s">
        <v>50</v>
      </c>
      <c r="C913" s="138" t="s">
        <v>1057</v>
      </c>
      <c r="D913" s="138" t="s">
        <v>367</v>
      </c>
      <c r="E913" s="138" t="s">
        <v>49</v>
      </c>
      <c r="F913" s="136">
        <v>6.06</v>
      </c>
      <c r="G913" s="148">
        <v>5.3817527139999992</v>
      </c>
      <c r="H913" s="149">
        <v>4.020091528</v>
      </c>
    </row>
    <row r="914" spans="2:8" x14ac:dyDescent="0.25">
      <c r="B914" s="137" t="s">
        <v>50</v>
      </c>
      <c r="C914" s="138" t="s">
        <v>1057</v>
      </c>
      <c r="D914" s="138" t="s">
        <v>1221</v>
      </c>
      <c r="E914" s="138" t="s">
        <v>52</v>
      </c>
      <c r="F914" s="136">
        <v>6.06</v>
      </c>
      <c r="G914" s="148">
        <v>3.876828298</v>
      </c>
      <c r="H914" s="149">
        <v>2.8959342640000001</v>
      </c>
    </row>
    <row r="915" spans="2:8" x14ac:dyDescent="0.25">
      <c r="B915" s="137" t="s">
        <v>50</v>
      </c>
      <c r="C915" s="138" t="s">
        <v>1057</v>
      </c>
      <c r="D915" s="138" t="s">
        <v>1222</v>
      </c>
      <c r="E915" s="138" t="s">
        <v>52</v>
      </c>
      <c r="F915" s="136">
        <v>6.06</v>
      </c>
      <c r="G915" s="148">
        <v>3.876828298</v>
      </c>
      <c r="H915" s="149">
        <v>2.8959342640000001</v>
      </c>
    </row>
    <row r="916" spans="2:8" x14ac:dyDescent="0.25">
      <c r="B916" s="137" t="s">
        <v>50</v>
      </c>
      <c r="C916" s="138" t="s">
        <v>1057</v>
      </c>
      <c r="D916" s="138" t="s">
        <v>350</v>
      </c>
      <c r="E916" s="138" t="s">
        <v>52</v>
      </c>
      <c r="F916" s="136">
        <v>6.06</v>
      </c>
      <c r="G916" s="148">
        <v>5.3817527139999992</v>
      </c>
      <c r="H916" s="149">
        <v>4.020091528</v>
      </c>
    </row>
    <row r="917" spans="2:8" x14ac:dyDescent="0.25">
      <c r="B917" s="137" t="s">
        <v>50</v>
      </c>
      <c r="C917" s="138" t="s">
        <v>1057</v>
      </c>
      <c r="D917" s="138" t="s">
        <v>1212</v>
      </c>
      <c r="E917" s="138" t="s">
        <v>52</v>
      </c>
      <c r="F917" s="136">
        <v>6.06</v>
      </c>
      <c r="G917" s="148">
        <v>5.3817527139999992</v>
      </c>
      <c r="H917" s="149">
        <v>4.020091528</v>
      </c>
    </row>
    <row r="918" spans="2:8" x14ac:dyDescent="0.25">
      <c r="B918" s="137" t="s">
        <v>50</v>
      </c>
      <c r="C918" s="138" t="s">
        <v>1057</v>
      </c>
      <c r="D918" s="138" t="s">
        <v>1213</v>
      </c>
      <c r="E918" s="138" t="s">
        <v>52</v>
      </c>
      <c r="F918" s="136">
        <v>6.06</v>
      </c>
      <c r="G918" s="148">
        <v>5.3817527139999992</v>
      </c>
      <c r="H918" s="149">
        <v>4.020091528</v>
      </c>
    </row>
    <row r="919" spans="2:8" x14ac:dyDescent="0.25">
      <c r="B919" s="137" t="s">
        <v>50</v>
      </c>
      <c r="C919" s="138" t="s">
        <v>1057</v>
      </c>
      <c r="D919" s="138" t="s">
        <v>1223</v>
      </c>
      <c r="E919" s="138" t="s">
        <v>52</v>
      </c>
      <c r="F919" s="136">
        <v>6.06</v>
      </c>
      <c r="G919" s="148">
        <v>3.876828298</v>
      </c>
      <c r="H919" s="149">
        <v>2.8959342640000001</v>
      </c>
    </row>
    <row r="920" spans="2:8" x14ac:dyDescent="0.25">
      <c r="B920" s="137" t="s">
        <v>50</v>
      </c>
      <c r="C920" s="138" t="s">
        <v>1057</v>
      </c>
      <c r="D920" s="138" t="s">
        <v>366</v>
      </c>
      <c r="E920" s="138" t="s">
        <v>49</v>
      </c>
      <c r="F920" s="136">
        <v>6.06</v>
      </c>
      <c r="G920" s="148">
        <v>5.3817527139999992</v>
      </c>
      <c r="H920" s="149">
        <v>4.020091528</v>
      </c>
    </row>
    <row r="921" spans="2:8" x14ac:dyDescent="0.25">
      <c r="B921" s="137" t="s">
        <v>50</v>
      </c>
      <c r="C921" s="138" t="s">
        <v>1057</v>
      </c>
      <c r="D921" s="138" t="s">
        <v>1241</v>
      </c>
      <c r="E921" s="138" t="s">
        <v>49</v>
      </c>
      <c r="F921" s="136">
        <v>6.06</v>
      </c>
      <c r="G921" s="148">
        <v>5.3817527139999992</v>
      </c>
      <c r="H921" s="149">
        <v>4.020091528</v>
      </c>
    </row>
    <row r="922" spans="2:8" x14ac:dyDescent="0.25">
      <c r="B922" s="137" t="s">
        <v>50</v>
      </c>
      <c r="C922" s="138" t="s">
        <v>1057</v>
      </c>
      <c r="D922" s="138" t="s">
        <v>349</v>
      </c>
      <c r="E922" s="138" t="s">
        <v>52</v>
      </c>
      <c r="F922" s="136">
        <v>6.06</v>
      </c>
      <c r="G922" s="148">
        <v>5.3817527139999992</v>
      </c>
      <c r="H922" s="149">
        <v>4.020091528</v>
      </c>
    </row>
    <row r="923" spans="2:8" x14ac:dyDescent="0.25">
      <c r="B923" s="137" t="s">
        <v>50</v>
      </c>
      <c r="C923" s="138" t="s">
        <v>1057</v>
      </c>
      <c r="D923" s="138" t="s">
        <v>1243</v>
      </c>
      <c r="E923" s="138" t="s">
        <v>49</v>
      </c>
      <c r="F923" s="136">
        <v>6.06</v>
      </c>
      <c r="G923" s="148">
        <v>3.876828298</v>
      </c>
      <c r="H923" s="149">
        <v>2.8959342640000001</v>
      </c>
    </row>
    <row r="924" spans="2:8" x14ac:dyDescent="0.25">
      <c r="B924" s="137" t="s">
        <v>50</v>
      </c>
      <c r="C924" s="138" t="s">
        <v>1057</v>
      </c>
      <c r="D924" s="138" t="s">
        <v>348</v>
      </c>
      <c r="E924" s="138" t="s">
        <v>52</v>
      </c>
      <c r="F924" s="136">
        <v>6.06</v>
      </c>
      <c r="G924" s="148">
        <v>5.3817527139999992</v>
      </c>
      <c r="H924" s="149">
        <v>4.020091528</v>
      </c>
    </row>
    <row r="925" spans="2:8" x14ac:dyDescent="0.25">
      <c r="B925" s="137" t="s">
        <v>50</v>
      </c>
      <c r="C925" s="138" t="s">
        <v>1057</v>
      </c>
      <c r="D925" s="138" t="s">
        <v>347</v>
      </c>
      <c r="E925" s="138" t="s">
        <v>52</v>
      </c>
      <c r="F925" s="136">
        <v>6.06</v>
      </c>
      <c r="G925" s="148">
        <v>5.3817527139999992</v>
      </c>
      <c r="H925" s="149">
        <v>4.020091528</v>
      </c>
    </row>
    <row r="926" spans="2:8" x14ac:dyDescent="0.25">
      <c r="B926" s="137" t="s">
        <v>50</v>
      </c>
      <c r="C926" s="138" t="s">
        <v>1057</v>
      </c>
      <c r="D926" s="138" t="s">
        <v>1224</v>
      </c>
      <c r="E926" s="138" t="s">
        <v>52</v>
      </c>
      <c r="F926" s="136">
        <v>6.06</v>
      </c>
      <c r="G926" s="148">
        <v>3.876828298</v>
      </c>
      <c r="H926" s="149">
        <v>2.8959342640000001</v>
      </c>
    </row>
    <row r="927" spans="2:8" x14ac:dyDescent="0.25">
      <c r="B927" s="137" t="s">
        <v>50</v>
      </c>
      <c r="C927" s="138" t="s">
        <v>1057</v>
      </c>
      <c r="D927" s="138" t="s">
        <v>346</v>
      </c>
      <c r="E927" s="138" t="s">
        <v>52</v>
      </c>
      <c r="F927" s="136">
        <v>6.06</v>
      </c>
      <c r="G927" s="148">
        <v>5.3817527139999992</v>
      </c>
      <c r="H927" s="149">
        <v>4.020091528</v>
      </c>
    </row>
    <row r="928" spans="2:8" x14ac:dyDescent="0.25">
      <c r="B928" s="137" t="s">
        <v>50</v>
      </c>
      <c r="C928" s="138" t="s">
        <v>1057</v>
      </c>
      <c r="D928" s="138" t="s">
        <v>365</v>
      </c>
      <c r="E928" s="138" t="s">
        <v>49</v>
      </c>
      <c r="F928" s="136">
        <v>6.06</v>
      </c>
      <c r="G928" s="148">
        <v>5.3817527139999992</v>
      </c>
      <c r="H928" s="149">
        <v>4.020091528</v>
      </c>
    </row>
    <row r="929" spans="2:8" x14ac:dyDescent="0.25">
      <c r="B929" s="137" t="s">
        <v>50</v>
      </c>
      <c r="C929" s="138" t="s">
        <v>1057</v>
      </c>
      <c r="D929" s="138" t="s">
        <v>1225</v>
      </c>
      <c r="E929" s="138" t="s">
        <v>52</v>
      </c>
      <c r="F929" s="136">
        <v>6.06</v>
      </c>
      <c r="G929" s="148">
        <v>3.876828298</v>
      </c>
      <c r="H929" s="149">
        <v>2.8959342640000001</v>
      </c>
    </row>
    <row r="930" spans="2:8" x14ac:dyDescent="0.25">
      <c r="B930" s="137" t="s">
        <v>50</v>
      </c>
      <c r="C930" s="138" t="s">
        <v>1057</v>
      </c>
      <c r="D930" s="138" t="s">
        <v>1226</v>
      </c>
      <c r="E930" s="138" t="s">
        <v>52</v>
      </c>
      <c r="F930" s="136">
        <v>6.06</v>
      </c>
      <c r="G930" s="148">
        <v>3.876828298</v>
      </c>
      <c r="H930" s="149">
        <v>2.8959342640000001</v>
      </c>
    </row>
    <row r="931" spans="2:8" x14ac:dyDescent="0.25">
      <c r="B931" s="137" t="s">
        <v>50</v>
      </c>
      <c r="C931" s="138" t="s">
        <v>1057</v>
      </c>
      <c r="D931" s="138" t="s">
        <v>364</v>
      </c>
      <c r="E931" s="138" t="s">
        <v>49</v>
      </c>
      <c r="F931" s="136">
        <v>6.06</v>
      </c>
      <c r="G931" s="148">
        <v>5.3817527139999992</v>
      </c>
      <c r="H931" s="149">
        <v>4.020091528</v>
      </c>
    </row>
    <row r="932" spans="2:8" x14ac:dyDescent="0.25">
      <c r="B932" s="137" t="s">
        <v>50</v>
      </c>
      <c r="C932" s="138" t="s">
        <v>1057</v>
      </c>
      <c r="D932" s="138" t="s">
        <v>345</v>
      </c>
      <c r="E932" s="138" t="s">
        <v>52</v>
      </c>
      <c r="F932" s="136">
        <v>6.06</v>
      </c>
      <c r="G932" s="148">
        <v>5.3817527139999992</v>
      </c>
      <c r="H932" s="149">
        <v>4.020091528</v>
      </c>
    </row>
    <row r="933" spans="2:8" x14ac:dyDescent="0.25">
      <c r="B933" s="137" t="s">
        <v>50</v>
      </c>
      <c r="C933" s="138" t="s">
        <v>1057</v>
      </c>
      <c r="D933" s="138" t="s">
        <v>1214</v>
      </c>
      <c r="E933" s="138" t="s">
        <v>52</v>
      </c>
      <c r="F933" s="136">
        <v>6.06</v>
      </c>
      <c r="G933" s="148">
        <v>5.3817527139999992</v>
      </c>
      <c r="H933" s="149">
        <v>4.020091528</v>
      </c>
    </row>
    <row r="934" spans="2:8" x14ac:dyDescent="0.25">
      <c r="B934" s="137" t="s">
        <v>50</v>
      </c>
      <c r="C934" s="138" t="s">
        <v>1057</v>
      </c>
      <c r="D934" s="138" t="s">
        <v>1215</v>
      </c>
      <c r="E934" s="138" t="s">
        <v>52</v>
      </c>
      <c r="F934" s="136">
        <v>6.06</v>
      </c>
      <c r="G934" s="148">
        <v>5.3817527139999992</v>
      </c>
      <c r="H934" s="149">
        <v>4.020091528</v>
      </c>
    </row>
    <row r="935" spans="2:8" x14ac:dyDescent="0.25">
      <c r="B935" s="137" t="s">
        <v>50</v>
      </c>
      <c r="C935" s="138" t="s">
        <v>1057</v>
      </c>
      <c r="D935" s="138" t="s">
        <v>343</v>
      </c>
      <c r="E935" s="138" t="s">
        <v>52</v>
      </c>
      <c r="F935" s="136">
        <v>6.06</v>
      </c>
      <c r="G935" s="148">
        <v>5.3817527139999992</v>
      </c>
      <c r="H935" s="149">
        <v>4.020091528</v>
      </c>
    </row>
    <row r="936" spans="2:8" x14ac:dyDescent="0.25">
      <c r="B936" s="137" t="s">
        <v>50</v>
      </c>
      <c r="C936" s="138" t="s">
        <v>1057</v>
      </c>
      <c r="D936" s="138" t="s">
        <v>1216</v>
      </c>
      <c r="E936" s="138" t="s">
        <v>52</v>
      </c>
      <c r="F936" s="136">
        <v>6.06</v>
      </c>
      <c r="G936" s="148">
        <v>5.3817527139999992</v>
      </c>
      <c r="H936" s="149">
        <v>4.020091528</v>
      </c>
    </row>
    <row r="937" spans="2:8" x14ac:dyDescent="0.25">
      <c r="B937" s="137" t="s">
        <v>50</v>
      </c>
      <c r="C937" s="138" t="s">
        <v>1057</v>
      </c>
      <c r="D937" s="138" t="s">
        <v>1227</v>
      </c>
      <c r="E937" s="138" t="s">
        <v>52</v>
      </c>
      <c r="F937" s="136">
        <v>6.06</v>
      </c>
      <c r="G937" s="148">
        <v>3.876828298</v>
      </c>
      <c r="H937" s="149">
        <v>2.8959342640000001</v>
      </c>
    </row>
    <row r="938" spans="2:8" x14ac:dyDescent="0.25">
      <c r="B938" s="137" t="s">
        <v>50</v>
      </c>
      <c r="C938" s="138" t="s">
        <v>1057</v>
      </c>
      <c r="D938" s="138" t="s">
        <v>341</v>
      </c>
      <c r="E938" s="138" t="s">
        <v>52</v>
      </c>
      <c r="F938" s="136">
        <v>6.06</v>
      </c>
      <c r="G938" s="148">
        <v>5.3817527139999992</v>
      </c>
      <c r="H938" s="149">
        <v>4.020091528</v>
      </c>
    </row>
    <row r="939" spans="2:8" x14ac:dyDescent="0.25">
      <c r="B939" s="137" t="s">
        <v>50</v>
      </c>
      <c r="C939" s="138" t="s">
        <v>1057</v>
      </c>
      <c r="D939" s="138" t="s">
        <v>340</v>
      </c>
      <c r="E939" s="138" t="s">
        <v>52</v>
      </c>
      <c r="F939" s="136">
        <v>6.06</v>
      </c>
      <c r="G939" s="148">
        <v>5.3817527139999992</v>
      </c>
      <c r="H939" s="149">
        <v>4.020091528</v>
      </c>
    </row>
    <row r="940" spans="2:8" x14ac:dyDescent="0.25">
      <c r="B940" s="137" t="s">
        <v>50</v>
      </c>
      <c r="C940" s="138" t="s">
        <v>1057</v>
      </c>
      <c r="D940" s="138" t="s">
        <v>1228</v>
      </c>
      <c r="E940" s="138" t="s">
        <v>52</v>
      </c>
      <c r="F940" s="136">
        <v>6.06</v>
      </c>
      <c r="G940" s="148">
        <v>3.876828298</v>
      </c>
      <c r="H940" s="149">
        <v>2.8959342640000001</v>
      </c>
    </row>
    <row r="941" spans="2:8" x14ac:dyDescent="0.25">
      <c r="B941" s="137" t="s">
        <v>50</v>
      </c>
      <c r="C941" s="138" t="s">
        <v>1057</v>
      </c>
      <c r="D941" s="138" t="s">
        <v>339</v>
      </c>
      <c r="E941" s="138" t="s">
        <v>52</v>
      </c>
      <c r="F941" s="136">
        <v>6.06</v>
      </c>
      <c r="G941" s="148">
        <v>5.3817527139999992</v>
      </c>
      <c r="H941" s="149">
        <v>4.020091528</v>
      </c>
    </row>
    <row r="942" spans="2:8" x14ac:dyDescent="0.25">
      <c r="B942" s="137" t="s">
        <v>50</v>
      </c>
      <c r="C942" s="138" t="s">
        <v>1057</v>
      </c>
      <c r="D942" s="138" t="s">
        <v>1229</v>
      </c>
      <c r="E942" s="138" t="s">
        <v>52</v>
      </c>
      <c r="F942" s="136">
        <v>6.06</v>
      </c>
      <c r="G942" s="148">
        <v>3.876828298</v>
      </c>
      <c r="H942" s="149">
        <v>2.8959342640000001</v>
      </c>
    </row>
    <row r="943" spans="2:8" x14ac:dyDescent="0.25">
      <c r="B943" s="137" t="s">
        <v>50</v>
      </c>
      <c r="C943" s="138" t="s">
        <v>1057</v>
      </c>
      <c r="D943" s="138" t="s">
        <v>363</v>
      </c>
      <c r="E943" s="138" t="s">
        <v>49</v>
      </c>
      <c r="F943" s="136">
        <v>6.06</v>
      </c>
      <c r="G943" s="148">
        <v>5.3817527139999992</v>
      </c>
      <c r="H943" s="149">
        <v>4.020091528</v>
      </c>
    </row>
    <row r="944" spans="2:8" x14ac:dyDescent="0.25">
      <c r="B944" s="137" t="s">
        <v>50</v>
      </c>
      <c r="C944" s="138" t="s">
        <v>1057</v>
      </c>
      <c r="D944" s="138" t="s">
        <v>362</v>
      </c>
      <c r="E944" s="138" t="s">
        <v>49</v>
      </c>
      <c r="F944" s="136">
        <v>6.06</v>
      </c>
      <c r="G944" s="148">
        <v>5.3817527139999992</v>
      </c>
      <c r="H944" s="149">
        <v>4.020091528</v>
      </c>
    </row>
    <row r="945" spans="2:8" x14ac:dyDescent="0.25">
      <c r="B945" s="137" t="s">
        <v>50</v>
      </c>
      <c r="C945" s="138" t="s">
        <v>1057</v>
      </c>
      <c r="D945" s="138" t="s">
        <v>1230</v>
      </c>
      <c r="E945" s="138" t="s">
        <v>52</v>
      </c>
      <c r="F945" s="136">
        <v>6.06</v>
      </c>
      <c r="G945" s="148">
        <v>3.876828298</v>
      </c>
      <c r="H945" s="149">
        <v>2.8959342640000001</v>
      </c>
    </row>
    <row r="946" spans="2:8" x14ac:dyDescent="0.25">
      <c r="B946" s="137" t="s">
        <v>50</v>
      </c>
      <c r="C946" s="138" t="s">
        <v>1057</v>
      </c>
      <c r="D946" s="138" t="s">
        <v>338</v>
      </c>
      <c r="E946" s="138" t="s">
        <v>52</v>
      </c>
      <c r="F946" s="136">
        <v>6.06</v>
      </c>
      <c r="G946" s="148">
        <v>5.3817527139999992</v>
      </c>
      <c r="H946" s="149">
        <v>4.020091528</v>
      </c>
    </row>
    <row r="947" spans="2:8" x14ac:dyDescent="0.25">
      <c r="B947" s="137" t="s">
        <v>50</v>
      </c>
      <c r="C947" s="138" t="s">
        <v>1057</v>
      </c>
      <c r="D947" s="138" t="s">
        <v>337</v>
      </c>
      <c r="E947" s="138" t="s">
        <v>52</v>
      </c>
      <c r="F947" s="136">
        <v>6.06</v>
      </c>
      <c r="G947" s="148">
        <v>5.3817527139999992</v>
      </c>
      <c r="H947" s="149">
        <v>4.020091528</v>
      </c>
    </row>
    <row r="948" spans="2:8" x14ac:dyDescent="0.25">
      <c r="B948" s="137" t="s">
        <v>50</v>
      </c>
      <c r="C948" s="138" t="s">
        <v>1057</v>
      </c>
      <c r="D948" s="138" t="s">
        <v>336</v>
      </c>
      <c r="E948" s="138" t="s">
        <v>52</v>
      </c>
      <c r="F948" s="136">
        <v>6.06</v>
      </c>
      <c r="G948" s="148">
        <v>5.3817527139999992</v>
      </c>
      <c r="H948" s="149">
        <v>4.020091528</v>
      </c>
    </row>
    <row r="949" spans="2:8" x14ac:dyDescent="0.25">
      <c r="B949" s="137" t="s">
        <v>50</v>
      </c>
      <c r="C949" s="138" t="s">
        <v>1057</v>
      </c>
      <c r="D949" s="138" t="s">
        <v>1231</v>
      </c>
      <c r="E949" s="138" t="s">
        <v>52</v>
      </c>
      <c r="F949" s="136">
        <v>6.06</v>
      </c>
      <c r="G949" s="148">
        <v>3.876828298</v>
      </c>
      <c r="H949" s="149">
        <v>2.8959342640000001</v>
      </c>
    </row>
    <row r="950" spans="2:8" x14ac:dyDescent="0.25">
      <c r="B950" s="137" t="s">
        <v>50</v>
      </c>
      <c r="C950" s="138" t="s">
        <v>1057</v>
      </c>
      <c r="D950" s="138" t="s">
        <v>1232</v>
      </c>
      <c r="E950" s="138" t="s">
        <v>52</v>
      </c>
      <c r="F950" s="136">
        <v>6.06</v>
      </c>
      <c r="G950" s="148">
        <v>3.876828298</v>
      </c>
      <c r="H950" s="149">
        <v>2.8959342640000001</v>
      </c>
    </row>
    <row r="951" spans="2:8" x14ac:dyDescent="0.25">
      <c r="B951" s="137" t="s">
        <v>50</v>
      </c>
      <c r="C951" s="138" t="s">
        <v>1057</v>
      </c>
      <c r="D951" s="138" t="s">
        <v>335</v>
      </c>
      <c r="E951" s="138" t="s">
        <v>52</v>
      </c>
      <c r="F951" s="136">
        <v>6.06</v>
      </c>
      <c r="G951" s="148">
        <v>5.3817527139999992</v>
      </c>
      <c r="H951" s="149">
        <v>4.020091528</v>
      </c>
    </row>
    <row r="952" spans="2:8" x14ac:dyDescent="0.25">
      <c r="B952" s="137" t="s">
        <v>50</v>
      </c>
      <c r="C952" s="138" t="s">
        <v>1057</v>
      </c>
      <c r="D952" s="138" t="s">
        <v>334</v>
      </c>
      <c r="E952" s="138" t="s">
        <v>52</v>
      </c>
      <c r="F952" s="136">
        <v>6.06</v>
      </c>
      <c r="G952" s="148">
        <v>5.3817527139999992</v>
      </c>
      <c r="H952" s="149">
        <v>4.020091528</v>
      </c>
    </row>
    <row r="953" spans="2:8" x14ac:dyDescent="0.25">
      <c r="B953" s="137" t="s">
        <v>50</v>
      </c>
      <c r="C953" s="138" t="s">
        <v>1057</v>
      </c>
      <c r="D953" s="138" t="s">
        <v>333</v>
      </c>
      <c r="E953" s="138" t="s">
        <v>52</v>
      </c>
      <c r="F953" s="136">
        <v>6.06</v>
      </c>
      <c r="G953" s="148">
        <v>5.3817527139999992</v>
      </c>
      <c r="H953" s="149">
        <v>4.020091528</v>
      </c>
    </row>
    <row r="954" spans="2:8" x14ac:dyDescent="0.25">
      <c r="B954" s="137" t="s">
        <v>50</v>
      </c>
      <c r="C954" s="138" t="s">
        <v>1057</v>
      </c>
      <c r="D954" s="138" t="s">
        <v>332</v>
      </c>
      <c r="E954" s="138" t="s">
        <v>52</v>
      </c>
      <c r="F954" s="136">
        <v>6.06</v>
      </c>
      <c r="G954" s="148">
        <v>5.3817527139999992</v>
      </c>
      <c r="H954" s="149">
        <v>4.020091528</v>
      </c>
    </row>
    <row r="955" spans="2:8" x14ac:dyDescent="0.25">
      <c r="B955" s="137" t="s">
        <v>50</v>
      </c>
      <c r="C955" s="138" t="s">
        <v>1057</v>
      </c>
      <c r="D955" s="138" t="s">
        <v>1233</v>
      </c>
      <c r="E955" s="138" t="s">
        <v>52</v>
      </c>
      <c r="F955" s="136">
        <v>6.06</v>
      </c>
      <c r="G955" s="148">
        <v>3.876828298</v>
      </c>
      <c r="H955" s="149">
        <v>2.8959342640000001</v>
      </c>
    </row>
    <row r="956" spans="2:8" x14ac:dyDescent="0.25">
      <c r="B956" s="137" t="s">
        <v>50</v>
      </c>
      <c r="C956" s="138" t="s">
        <v>1057</v>
      </c>
      <c r="D956" s="138" t="s">
        <v>1034</v>
      </c>
      <c r="E956" s="138" t="s">
        <v>49</v>
      </c>
      <c r="F956" s="136">
        <v>6.06</v>
      </c>
      <c r="G956" s="148">
        <v>5.3817527139999992</v>
      </c>
      <c r="H956" s="149">
        <v>4.020091528</v>
      </c>
    </row>
    <row r="957" spans="2:8" x14ac:dyDescent="0.25">
      <c r="B957" s="137" t="s">
        <v>50</v>
      </c>
      <c r="C957" s="138" t="s">
        <v>1057</v>
      </c>
      <c r="D957" s="138" t="s">
        <v>1234</v>
      </c>
      <c r="E957" s="138" t="s">
        <v>52</v>
      </c>
      <c r="F957" s="136">
        <v>6.06</v>
      </c>
      <c r="G957" s="148">
        <v>3.876828298</v>
      </c>
      <c r="H957" s="149">
        <v>2.8959342640000001</v>
      </c>
    </row>
    <row r="958" spans="2:8" x14ac:dyDescent="0.25">
      <c r="B958" s="137" t="s">
        <v>50</v>
      </c>
      <c r="C958" s="138" t="s">
        <v>1057</v>
      </c>
      <c r="D958" s="138" t="s">
        <v>1246</v>
      </c>
      <c r="E958" s="138" t="s">
        <v>49</v>
      </c>
      <c r="F958" s="136">
        <v>6.06</v>
      </c>
      <c r="G958" s="148">
        <v>3.876828298</v>
      </c>
      <c r="H958" s="149">
        <v>2.8959342640000001</v>
      </c>
    </row>
    <row r="959" spans="2:8" x14ac:dyDescent="0.25">
      <c r="B959" s="137" t="s">
        <v>50</v>
      </c>
      <c r="C959" s="138" t="s">
        <v>1057</v>
      </c>
      <c r="D959" s="138" t="s">
        <v>331</v>
      </c>
      <c r="E959" s="138" t="s">
        <v>52</v>
      </c>
      <c r="F959" s="136">
        <v>6.06</v>
      </c>
      <c r="G959" s="148">
        <v>5.3817527139999992</v>
      </c>
      <c r="H959" s="149">
        <v>4.020091528</v>
      </c>
    </row>
    <row r="960" spans="2:8" x14ac:dyDescent="0.25">
      <c r="B960" s="137" t="s">
        <v>50</v>
      </c>
      <c r="C960" s="138" t="s">
        <v>1057</v>
      </c>
      <c r="D960" s="138" t="s">
        <v>330</v>
      </c>
      <c r="E960" s="138" t="s">
        <v>52</v>
      </c>
      <c r="F960" s="136">
        <v>6.06</v>
      </c>
      <c r="G960" s="148">
        <v>5.3817527139999992</v>
      </c>
      <c r="H960" s="149">
        <v>4.020091528</v>
      </c>
    </row>
    <row r="961" spans="2:8" x14ac:dyDescent="0.25">
      <c r="B961" s="137" t="s">
        <v>50</v>
      </c>
      <c r="C961" s="138" t="s">
        <v>1057</v>
      </c>
      <c r="D961" s="138" t="s">
        <v>329</v>
      </c>
      <c r="E961" s="138" t="s">
        <v>52</v>
      </c>
      <c r="F961" s="136">
        <v>6.06</v>
      </c>
      <c r="G961" s="148">
        <v>5.3817527139999992</v>
      </c>
      <c r="H961" s="149">
        <v>4.020091528</v>
      </c>
    </row>
    <row r="962" spans="2:8" x14ac:dyDescent="0.25">
      <c r="B962" s="137" t="s">
        <v>50</v>
      </c>
      <c r="C962" s="138" t="s">
        <v>1057</v>
      </c>
      <c r="D962" s="138" t="s">
        <v>1235</v>
      </c>
      <c r="E962" s="138" t="s">
        <v>52</v>
      </c>
      <c r="F962" s="136">
        <v>6.06</v>
      </c>
      <c r="G962" s="148">
        <v>3.876828298</v>
      </c>
      <c r="H962" s="149">
        <v>2.8959342640000001</v>
      </c>
    </row>
    <row r="963" spans="2:8" x14ac:dyDescent="0.25">
      <c r="B963" s="137" t="s">
        <v>50</v>
      </c>
      <c r="C963" s="138" t="s">
        <v>1057</v>
      </c>
      <c r="D963" s="138" t="s">
        <v>1236</v>
      </c>
      <c r="E963" s="138" t="s">
        <v>52</v>
      </c>
      <c r="F963" s="136">
        <v>6.06</v>
      </c>
      <c r="G963" s="148">
        <v>3.876828298</v>
      </c>
      <c r="H963" s="149">
        <v>2.8959342640000001</v>
      </c>
    </row>
    <row r="964" spans="2:8" x14ac:dyDescent="0.25">
      <c r="B964" s="137" t="s">
        <v>50</v>
      </c>
      <c r="C964" s="138" t="s">
        <v>1057</v>
      </c>
      <c r="D964" s="138" t="s">
        <v>1237</v>
      </c>
      <c r="E964" s="138" t="s">
        <v>52</v>
      </c>
      <c r="F964" s="136">
        <v>6.06</v>
      </c>
      <c r="G964" s="148">
        <v>3.876828298</v>
      </c>
      <c r="H964" s="149">
        <v>2.8959342640000001</v>
      </c>
    </row>
    <row r="965" spans="2:8" x14ac:dyDescent="0.25">
      <c r="B965" s="137" t="s">
        <v>50</v>
      </c>
      <c r="C965" s="138" t="s">
        <v>1057</v>
      </c>
      <c r="D965" s="138" t="s">
        <v>328</v>
      </c>
      <c r="E965" s="138" t="s">
        <v>52</v>
      </c>
      <c r="F965" s="136">
        <v>6.06</v>
      </c>
      <c r="G965" s="148">
        <v>5.3817527139999992</v>
      </c>
      <c r="H965" s="149">
        <v>4.020091528</v>
      </c>
    </row>
    <row r="966" spans="2:8" x14ac:dyDescent="0.25">
      <c r="B966" s="137" t="s">
        <v>50</v>
      </c>
      <c r="C966" s="138" t="s">
        <v>1057</v>
      </c>
      <c r="D966" s="138" t="s">
        <v>361</v>
      </c>
      <c r="E966" s="138" t="s">
        <v>49</v>
      </c>
      <c r="F966" s="136">
        <v>6.06</v>
      </c>
      <c r="G966" s="148">
        <v>5.3817527139999992</v>
      </c>
      <c r="H966" s="149">
        <v>4.020091528</v>
      </c>
    </row>
    <row r="967" spans="2:8" x14ac:dyDescent="0.25">
      <c r="B967" s="137" t="s">
        <v>50</v>
      </c>
      <c r="C967" s="138" t="s">
        <v>1057</v>
      </c>
      <c r="D967" s="138" t="s">
        <v>327</v>
      </c>
      <c r="E967" s="138" t="s">
        <v>52</v>
      </c>
      <c r="F967" s="136">
        <v>6.06</v>
      </c>
      <c r="G967" s="148">
        <v>5.3817527139999992</v>
      </c>
      <c r="H967" s="149">
        <v>4.020091528</v>
      </c>
    </row>
    <row r="968" spans="2:8" x14ac:dyDescent="0.25">
      <c r="B968" s="137" t="s">
        <v>50</v>
      </c>
      <c r="C968" s="138" t="s">
        <v>1057</v>
      </c>
      <c r="D968" s="138" t="s">
        <v>360</v>
      </c>
      <c r="E968" s="138" t="s">
        <v>49</v>
      </c>
      <c r="F968" s="136">
        <v>6.06</v>
      </c>
      <c r="G968" s="148">
        <v>5.3817527139999992</v>
      </c>
      <c r="H968" s="149">
        <v>4.020091528</v>
      </c>
    </row>
    <row r="969" spans="2:8" x14ac:dyDescent="0.25">
      <c r="B969" s="137" t="s">
        <v>50</v>
      </c>
      <c r="C969" s="138" t="s">
        <v>1057</v>
      </c>
      <c r="D969" s="138" t="s">
        <v>326</v>
      </c>
      <c r="E969" s="138" t="s">
        <v>52</v>
      </c>
      <c r="F969" s="136">
        <v>6.06</v>
      </c>
      <c r="G969" s="148">
        <v>5.3817527139999992</v>
      </c>
      <c r="H969" s="149">
        <v>4.020091528</v>
      </c>
    </row>
    <row r="970" spans="2:8" x14ac:dyDescent="0.25">
      <c r="B970" s="137" t="s">
        <v>50</v>
      </c>
      <c r="C970" s="138" t="s">
        <v>1057</v>
      </c>
      <c r="D970" s="138" t="s">
        <v>325</v>
      </c>
      <c r="E970" s="138" t="s">
        <v>52</v>
      </c>
      <c r="F970" s="136">
        <v>6.06</v>
      </c>
      <c r="G970" s="148">
        <v>5.3817527139999992</v>
      </c>
      <c r="H970" s="149">
        <v>4.020091528</v>
      </c>
    </row>
    <row r="971" spans="2:8" x14ac:dyDescent="0.25">
      <c r="B971" s="137" t="s">
        <v>50</v>
      </c>
      <c r="C971" s="138" t="s">
        <v>1057</v>
      </c>
      <c r="D971" s="138" t="s">
        <v>324</v>
      </c>
      <c r="E971" s="138" t="s">
        <v>52</v>
      </c>
      <c r="F971" s="136">
        <v>6.06</v>
      </c>
      <c r="G971" s="148">
        <v>5.3817527139999992</v>
      </c>
      <c r="H971" s="149">
        <v>4.020091528</v>
      </c>
    </row>
    <row r="972" spans="2:8" x14ac:dyDescent="0.25">
      <c r="B972" s="137" t="s">
        <v>50</v>
      </c>
      <c r="C972" s="138" t="s">
        <v>1057</v>
      </c>
      <c r="D972" s="138" t="s">
        <v>1238</v>
      </c>
      <c r="E972" s="138" t="s">
        <v>52</v>
      </c>
      <c r="F972" s="136">
        <v>6.06</v>
      </c>
      <c r="G972" s="148">
        <v>3.876828298</v>
      </c>
      <c r="H972" s="149">
        <v>2.8959342640000001</v>
      </c>
    </row>
    <row r="973" spans="2:8" x14ac:dyDescent="0.25">
      <c r="B973" s="137" t="s">
        <v>50</v>
      </c>
      <c r="C973" s="138" t="s">
        <v>1057</v>
      </c>
      <c r="D973" s="138" t="s">
        <v>359</v>
      </c>
      <c r="E973" s="138" t="s">
        <v>49</v>
      </c>
      <c r="F973" s="136">
        <v>6.06</v>
      </c>
      <c r="G973" s="148">
        <v>5.3817527139999992</v>
      </c>
      <c r="H973" s="149">
        <v>4.020091528</v>
      </c>
    </row>
    <row r="974" spans="2:8" x14ac:dyDescent="0.25">
      <c r="B974" s="137" t="s">
        <v>50</v>
      </c>
      <c r="C974" s="138" t="s">
        <v>1057</v>
      </c>
      <c r="D974" s="138" t="s">
        <v>1242</v>
      </c>
      <c r="E974" s="138" t="s">
        <v>49</v>
      </c>
      <c r="F974" s="136">
        <v>6.06</v>
      </c>
      <c r="G974" s="148">
        <v>5.3817527139999992</v>
      </c>
      <c r="H974" s="149">
        <v>4.020091528</v>
      </c>
    </row>
    <row r="975" spans="2:8" x14ac:dyDescent="0.25">
      <c r="B975" s="137" t="s">
        <v>50</v>
      </c>
      <c r="C975" s="138" t="s">
        <v>1057</v>
      </c>
      <c r="D975" s="138" t="s">
        <v>1239</v>
      </c>
      <c r="E975" s="138" t="s">
        <v>52</v>
      </c>
      <c r="F975" s="136">
        <v>6.06</v>
      </c>
      <c r="G975" s="148">
        <v>3.876828298</v>
      </c>
      <c r="H975" s="149">
        <v>2.8959342640000001</v>
      </c>
    </row>
    <row r="976" spans="2:8" x14ac:dyDescent="0.25">
      <c r="B976" s="137" t="s">
        <v>50</v>
      </c>
      <c r="C976" s="138" t="s">
        <v>1057</v>
      </c>
      <c r="D976" s="138" t="s">
        <v>358</v>
      </c>
      <c r="E976" s="138" t="s">
        <v>49</v>
      </c>
      <c r="F976" s="136">
        <v>6.06</v>
      </c>
      <c r="G976" s="148">
        <v>5.3817527139999992</v>
      </c>
      <c r="H976" s="149">
        <v>4.020091528</v>
      </c>
    </row>
    <row r="977" spans="2:8" x14ac:dyDescent="0.25">
      <c r="B977" s="137" t="s">
        <v>50</v>
      </c>
      <c r="C977" s="138" t="s">
        <v>1057</v>
      </c>
      <c r="D977" s="138" t="s">
        <v>357</v>
      </c>
      <c r="E977" s="138" t="s">
        <v>49</v>
      </c>
      <c r="F977" s="136">
        <v>6.06</v>
      </c>
      <c r="G977" s="148">
        <v>5.3817527139999992</v>
      </c>
      <c r="H977" s="149">
        <v>4.020091528</v>
      </c>
    </row>
    <row r="978" spans="2:8" x14ac:dyDescent="0.25">
      <c r="B978" s="137" t="s">
        <v>50</v>
      </c>
      <c r="C978" s="138" t="s">
        <v>1057</v>
      </c>
      <c r="D978" s="138" t="s">
        <v>323</v>
      </c>
      <c r="E978" s="138" t="s">
        <v>52</v>
      </c>
      <c r="F978" s="136">
        <v>6.06</v>
      </c>
      <c r="G978" s="148">
        <v>5.3817527139999992</v>
      </c>
      <c r="H978" s="149">
        <v>4.020091528</v>
      </c>
    </row>
    <row r="979" spans="2:8" x14ac:dyDescent="0.25">
      <c r="B979" s="137" t="s">
        <v>50</v>
      </c>
      <c r="C979" s="138" t="s">
        <v>1057</v>
      </c>
      <c r="D979" s="138" t="s">
        <v>322</v>
      </c>
      <c r="E979" s="138" t="s">
        <v>52</v>
      </c>
      <c r="F979" s="136">
        <v>6.06</v>
      </c>
      <c r="G979" s="148">
        <v>5.3817527139999992</v>
      </c>
      <c r="H979" s="149">
        <v>4.020091528</v>
      </c>
    </row>
    <row r="980" spans="2:8" x14ac:dyDescent="0.25">
      <c r="B980" s="137" t="s">
        <v>50</v>
      </c>
      <c r="C980" s="138" t="s">
        <v>1057</v>
      </c>
      <c r="D980" s="138" t="s">
        <v>321</v>
      </c>
      <c r="E980" s="138" t="s">
        <v>52</v>
      </c>
      <c r="F980" s="136">
        <v>6.06</v>
      </c>
      <c r="G980" s="148">
        <v>5.3817527139999992</v>
      </c>
      <c r="H980" s="149">
        <v>4.020091528</v>
      </c>
    </row>
    <row r="981" spans="2:8" x14ac:dyDescent="0.25">
      <c r="B981" s="137" t="s">
        <v>50</v>
      </c>
      <c r="C981" s="138" t="s">
        <v>1057</v>
      </c>
      <c r="D981" s="138" t="s">
        <v>320</v>
      </c>
      <c r="E981" s="138" t="s">
        <v>52</v>
      </c>
      <c r="F981" s="136">
        <v>6.06</v>
      </c>
      <c r="G981" s="148">
        <v>5.3817527139999992</v>
      </c>
      <c r="H981" s="149">
        <v>4.020091528</v>
      </c>
    </row>
    <row r="982" spans="2:8" x14ac:dyDescent="0.25">
      <c r="B982" s="137" t="s">
        <v>50</v>
      </c>
      <c r="C982" s="138" t="s">
        <v>1057</v>
      </c>
      <c r="D982" s="138" t="s">
        <v>319</v>
      </c>
      <c r="E982" s="138" t="s">
        <v>52</v>
      </c>
      <c r="F982" s="136">
        <v>6.06</v>
      </c>
      <c r="G982" s="148">
        <v>5.3817527139999992</v>
      </c>
      <c r="H982" s="149">
        <v>4.020091528</v>
      </c>
    </row>
    <row r="983" spans="2:8" x14ac:dyDescent="0.25">
      <c r="B983" s="137" t="s">
        <v>50</v>
      </c>
      <c r="C983" s="138" t="s">
        <v>1057</v>
      </c>
      <c r="D983" s="138" t="s">
        <v>318</v>
      </c>
      <c r="E983" s="138" t="s">
        <v>52</v>
      </c>
      <c r="F983" s="136">
        <v>6.06</v>
      </c>
      <c r="G983" s="148">
        <v>5.3817527139999992</v>
      </c>
      <c r="H983" s="149">
        <v>4.020091528</v>
      </c>
    </row>
    <row r="984" spans="2:8" x14ac:dyDescent="0.25">
      <c r="B984" s="137" t="s">
        <v>50</v>
      </c>
      <c r="C984" s="138" t="s">
        <v>1057</v>
      </c>
      <c r="D984" s="138" t="s">
        <v>1217</v>
      </c>
      <c r="E984" s="138" t="s">
        <v>52</v>
      </c>
      <c r="F984" s="136">
        <v>6.06</v>
      </c>
      <c r="G984" s="148">
        <v>5.3817527139999992</v>
      </c>
      <c r="H984" s="149">
        <v>4.020091528</v>
      </c>
    </row>
    <row r="985" spans="2:8" x14ac:dyDescent="0.25">
      <c r="B985" s="137" t="s">
        <v>50</v>
      </c>
      <c r="C985" s="138" t="s">
        <v>1057</v>
      </c>
      <c r="D985" s="138" t="s">
        <v>1218</v>
      </c>
      <c r="E985" s="138" t="s">
        <v>52</v>
      </c>
      <c r="F985" s="136">
        <v>6.06</v>
      </c>
      <c r="G985" s="148">
        <v>5.3817527139999992</v>
      </c>
      <c r="H985" s="149">
        <v>4.020091528</v>
      </c>
    </row>
    <row r="986" spans="2:8" x14ac:dyDescent="0.25">
      <c r="B986" s="137" t="s">
        <v>50</v>
      </c>
      <c r="C986" s="138" t="s">
        <v>1057</v>
      </c>
      <c r="D986" s="138" t="s">
        <v>315</v>
      </c>
      <c r="E986" s="138" t="s">
        <v>52</v>
      </c>
      <c r="F986" s="136">
        <v>6.06</v>
      </c>
      <c r="G986" s="148">
        <v>5.3817527139999992</v>
      </c>
      <c r="H986" s="149">
        <v>4.020091528</v>
      </c>
    </row>
    <row r="987" spans="2:8" x14ac:dyDescent="0.25">
      <c r="B987" s="137" t="s">
        <v>50</v>
      </c>
      <c r="C987" s="138" t="s">
        <v>1057</v>
      </c>
      <c r="D987" s="138" t="s">
        <v>1247</v>
      </c>
      <c r="E987" s="138" t="s">
        <v>49</v>
      </c>
      <c r="F987" s="136">
        <v>6.06</v>
      </c>
      <c r="G987" s="148">
        <v>3.876828298</v>
      </c>
      <c r="H987" s="149">
        <v>2.8959342640000001</v>
      </c>
    </row>
    <row r="988" spans="2:8" x14ac:dyDescent="0.25">
      <c r="B988" s="137" t="s">
        <v>50</v>
      </c>
      <c r="C988" s="138" t="s">
        <v>1057</v>
      </c>
      <c r="D988" s="138" t="s">
        <v>314</v>
      </c>
      <c r="E988" s="138" t="s">
        <v>52</v>
      </c>
      <c r="F988" s="136">
        <v>6.06</v>
      </c>
      <c r="G988" s="148">
        <v>5.3817527139999992</v>
      </c>
      <c r="H988" s="149">
        <v>4.020091528</v>
      </c>
    </row>
    <row r="989" spans="2:8" x14ac:dyDescent="0.25">
      <c r="B989" s="137" t="s">
        <v>50</v>
      </c>
      <c r="C989" s="138" t="s">
        <v>1057</v>
      </c>
      <c r="D989" s="138" t="s">
        <v>313</v>
      </c>
      <c r="E989" s="138" t="s">
        <v>52</v>
      </c>
      <c r="F989" s="136">
        <v>6.06</v>
      </c>
      <c r="G989" s="148">
        <v>5.3817527139999992</v>
      </c>
      <c r="H989" s="149">
        <v>4.020091528</v>
      </c>
    </row>
    <row r="990" spans="2:8" x14ac:dyDescent="0.25">
      <c r="B990" s="137" t="s">
        <v>50</v>
      </c>
      <c r="C990" s="138" t="s">
        <v>1057</v>
      </c>
      <c r="D990" s="138" t="s">
        <v>312</v>
      </c>
      <c r="E990" s="138" t="s">
        <v>52</v>
      </c>
      <c r="F990" s="136">
        <v>6.06</v>
      </c>
      <c r="G990" s="148">
        <v>5.3817527139999992</v>
      </c>
      <c r="H990" s="149">
        <v>4.020091528</v>
      </c>
    </row>
    <row r="991" spans="2:8" x14ac:dyDescent="0.25">
      <c r="B991" s="137" t="s">
        <v>50</v>
      </c>
      <c r="C991" s="138" t="s">
        <v>1057</v>
      </c>
      <c r="D991" s="138" t="s">
        <v>311</v>
      </c>
      <c r="E991" s="138" t="s">
        <v>52</v>
      </c>
      <c r="F991" s="136">
        <v>6.06</v>
      </c>
      <c r="G991" s="148">
        <v>5.3817527139999992</v>
      </c>
      <c r="H991" s="149">
        <v>4.020091528</v>
      </c>
    </row>
    <row r="992" spans="2:8" x14ac:dyDescent="0.25">
      <c r="B992" s="137" t="s">
        <v>50</v>
      </c>
      <c r="C992" s="138" t="s">
        <v>1057</v>
      </c>
      <c r="D992" s="138" t="s">
        <v>310</v>
      </c>
      <c r="E992" s="138" t="s">
        <v>52</v>
      </c>
      <c r="F992" s="136">
        <v>6.06</v>
      </c>
      <c r="G992" s="148">
        <v>5.3817527139999992</v>
      </c>
      <c r="H992" s="149">
        <v>4.020091528</v>
      </c>
    </row>
    <row r="993" spans="2:8" x14ac:dyDescent="0.25">
      <c r="B993" s="137" t="s">
        <v>50</v>
      </c>
      <c r="C993" s="138" t="s">
        <v>1057</v>
      </c>
      <c r="D993" s="138" t="s">
        <v>356</v>
      </c>
      <c r="E993" s="138" t="s">
        <v>49</v>
      </c>
      <c r="F993" s="136">
        <v>6.06</v>
      </c>
      <c r="G993" s="148">
        <v>5.3817527139999992</v>
      </c>
      <c r="H993" s="149">
        <v>4.020091528</v>
      </c>
    </row>
    <row r="994" spans="2:8" x14ac:dyDescent="0.25">
      <c r="B994" s="137" t="s">
        <v>50</v>
      </c>
      <c r="C994" s="138" t="s">
        <v>1057</v>
      </c>
      <c r="D994" s="138" t="s">
        <v>309</v>
      </c>
      <c r="E994" s="138" t="s">
        <v>52</v>
      </c>
      <c r="F994" s="136">
        <v>6.06</v>
      </c>
      <c r="G994" s="148">
        <v>5.3817527139999992</v>
      </c>
      <c r="H994" s="149">
        <v>4.020091528</v>
      </c>
    </row>
    <row r="995" spans="2:8" x14ac:dyDescent="0.25">
      <c r="B995" s="137" t="s">
        <v>50</v>
      </c>
      <c r="C995" s="138" t="s">
        <v>1057</v>
      </c>
      <c r="D995" s="138" t="s">
        <v>1244</v>
      </c>
      <c r="E995" s="138" t="s">
        <v>49</v>
      </c>
      <c r="F995" s="136">
        <v>6.06</v>
      </c>
      <c r="G995" s="148">
        <v>3.876828298</v>
      </c>
      <c r="H995" s="149">
        <v>2.8959342640000001</v>
      </c>
    </row>
    <row r="996" spans="2:8" x14ac:dyDescent="0.25">
      <c r="B996" s="137" t="s">
        <v>50</v>
      </c>
      <c r="C996" s="138" t="s">
        <v>1057</v>
      </c>
      <c r="D996" s="138" t="s">
        <v>308</v>
      </c>
      <c r="E996" s="138" t="s">
        <v>52</v>
      </c>
      <c r="F996" s="136">
        <v>6.06</v>
      </c>
      <c r="G996" s="148">
        <v>5.3817527139999992</v>
      </c>
      <c r="H996" s="149">
        <v>4.020091528</v>
      </c>
    </row>
    <row r="997" spans="2:8" x14ac:dyDescent="0.25">
      <c r="B997" s="137" t="s">
        <v>50</v>
      </c>
      <c r="C997" s="138" t="s">
        <v>1057</v>
      </c>
      <c r="D997" s="138" t="s">
        <v>307</v>
      </c>
      <c r="E997" s="138" t="s">
        <v>52</v>
      </c>
      <c r="F997" s="136">
        <v>6.06</v>
      </c>
      <c r="G997" s="148">
        <v>5.3817527139999992</v>
      </c>
      <c r="H997" s="149">
        <v>4.020091528</v>
      </c>
    </row>
    <row r="998" spans="2:8" x14ac:dyDescent="0.25">
      <c r="B998" s="137" t="s">
        <v>50</v>
      </c>
      <c r="C998" s="138" t="s">
        <v>1057</v>
      </c>
      <c r="D998" s="138" t="s">
        <v>355</v>
      </c>
      <c r="E998" s="138" t="s">
        <v>49</v>
      </c>
      <c r="F998" s="136">
        <v>6.06</v>
      </c>
      <c r="G998" s="148">
        <v>5.3817527139999992</v>
      </c>
      <c r="H998" s="149">
        <v>4.020091528</v>
      </c>
    </row>
    <row r="999" spans="2:8" x14ac:dyDescent="0.25">
      <c r="B999" s="137" t="s">
        <v>50</v>
      </c>
      <c r="C999" s="138" t="s">
        <v>1057</v>
      </c>
      <c r="D999" s="138" t="s">
        <v>1245</v>
      </c>
      <c r="E999" s="138" t="s">
        <v>49</v>
      </c>
      <c r="F999" s="136">
        <v>6.06</v>
      </c>
      <c r="G999" s="148">
        <v>3.876828298</v>
      </c>
      <c r="H999" s="149">
        <v>2.8959342640000001</v>
      </c>
    </row>
    <row r="1000" spans="2:8" x14ac:dyDescent="0.25">
      <c r="B1000" s="137" t="s">
        <v>50</v>
      </c>
      <c r="C1000" s="138" t="s">
        <v>1057</v>
      </c>
      <c r="D1000" s="138" t="s">
        <v>354</v>
      </c>
      <c r="E1000" s="138" t="s">
        <v>49</v>
      </c>
      <c r="F1000" s="136">
        <v>6.06</v>
      </c>
      <c r="G1000" s="148">
        <v>5.3817527139999992</v>
      </c>
      <c r="H1000" s="149">
        <v>4.020091528</v>
      </c>
    </row>
    <row r="1001" spans="2:8" x14ac:dyDescent="0.25">
      <c r="B1001" s="137" t="s">
        <v>50</v>
      </c>
      <c r="C1001" s="138" t="s">
        <v>1057</v>
      </c>
      <c r="D1001" s="138" t="s">
        <v>1240</v>
      </c>
      <c r="E1001" s="138" t="s">
        <v>52</v>
      </c>
      <c r="F1001" s="136">
        <v>6.06</v>
      </c>
      <c r="G1001" s="148">
        <v>3.876828298</v>
      </c>
      <c r="H1001" s="149">
        <v>2.8959342640000001</v>
      </c>
    </row>
    <row r="1002" spans="2:8" x14ac:dyDescent="0.25">
      <c r="B1002" s="137" t="s">
        <v>50</v>
      </c>
      <c r="C1002" s="138" t="s">
        <v>1057</v>
      </c>
      <c r="D1002" s="138" t="s">
        <v>353</v>
      </c>
      <c r="E1002" s="138" t="s">
        <v>49</v>
      </c>
      <c r="F1002" s="136">
        <v>6.06</v>
      </c>
      <c r="G1002" s="148">
        <v>5.3817527139999992</v>
      </c>
      <c r="H1002" s="149">
        <v>4.020091528</v>
      </c>
    </row>
    <row r="1003" spans="2:8" x14ac:dyDescent="0.25">
      <c r="B1003" s="137" t="s">
        <v>50</v>
      </c>
      <c r="C1003" s="138" t="s">
        <v>1057</v>
      </c>
      <c r="D1003" s="138" t="s">
        <v>1219</v>
      </c>
      <c r="E1003" s="138" t="s">
        <v>52</v>
      </c>
      <c r="F1003" s="136">
        <v>6.06</v>
      </c>
      <c r="G1003" s="148">
        <v>5.3817527139999992</v>
      </c>
      <c r="H1003" s="149">
        <v>4.020091528</v>
      </c>
    </row>
    <row r="1004" spans="2:8" x14ac:dyDescent="0.25">
      <c r="B1004" s="137" t="s">
        <v>50</v>
      </c>
      <c r="C1004" s="138" t="s">
        <v>1057</v>
      </c>
      <c r="D1004" s="138" t="s">
        <v>1251</v>
      </c>
      <c r="E1004" s="138" t="s">
        <v>51</v>
      </c>
      <c r="F1004" s="136">
        <v>6.06</v>
      </c>
      <c r="G1004" s="148">
        <v>5.5018408449999994</v>
      </c>
      <c r="H1004" s="149">
        <v>4.1097941680000005</v>
      </c>
    </row>
    <row r="1005" spans="2:8" x14ac:dyDescent="0.25">
      <c r="B1005" s="137" t="s">
        <v>50</v>
      </c>
      <c r="C1005" s="138" t="s">
        <v>1057</v>
      </c>
      <c r="D1005" s="138" t="s">
        <v>1250</v>
      </c>
      <c r="E1005" s="138" t="s">
        <v>51</v>
      </c>
      <c r="F1005" s="136">
        <v>6.06</v>
      </c>
      <c r="G1005" s="148">
        <v>8.2152340450000008</v>
      </c>
      <c r="H1005" s="149">
        <v>6.1366603199999998</v>
      </c>
    </row>
    <row r="1006" spans="2:8" x14ac:dyDescent="0.25">
      <c r="B1006" s="137" t="s">
        <v>50</v>
      </c>
      <c r="C1006" s="138" t="s">
        <v>68</v>
      </c>
      <c r="D1006" s="138" t="s">
        <v>1065</v>
      </c>
      <c r="E1006" s="138" t="s">
        <v>52</v>
      </c>
      <c r="F1006" s="136">
        <v>6.06</v>
      </c>
      <c r="G1006" s="148">
        <v>3.8649304539999996</v>
      </c>
      <c r="H1006" s="149">
        <v>2.8870462960000003</v>
      </c>
    </row>
    <row r="1007" spans="2:8" x14ac:dyDescent="0.25">
      <c r="B1007" s="137" t="s">
        <v>50</v>
      </c>
      <c r="C1007" s="138" t="s">
        <v>68</v>
      </c>
      <c r="D1007" s="138" t="s">
        <v>1073</v>
      </c>
      <c r="E1007" s="138" t="s">
        <v>52</v>
      </c>
      <c r="F1007" s="136">
        <v>6.06</v>
      </c>
      <c r="G1007" s="148">
        <v>4.178084439</v>
      </c>
      <c r="H1007" s="149">
        <v>3.1209681040000001</v>
      </c>
    </row>
    <row r="1008" spans="2:8" x14ac:dyDescent="0.25">
      <c r="B1008" s="137" t="s">
        <v>50</v>
      </c>
      <c r="C1008" s="138" t="s">
        <v>68</v>
      </c>
      <c r="D1008" s="138" t="s">
        <v>168</v>
      </c>
      <c r="E1008" s="138" t="s">
        <v>52</v>
      </c>
      <c r="F1008" s="136">
        <v>6.06</v>
      </c>
      <c r="G1008" s="148">
        <v>3.8649304539999996</v>
      </c>
      <c r="H1008" s="149">
        <v>2.8870462960000003</v>
      </c>
    </row>
    <row r="1009" spans="2:8" x14ac:dyDescent="0.25">
      <c r="B1009" s="137" t="s">
        <v>50</v>
      </c>
      <c r="C1009" s="138" t="s">
        <v>68</v>
      </c>
      <c r="D1009" s="138" t="s">
        <v>167</v>
      </c>
      <c r="E1009" s="138" t="s">
        <v>52</v>
      </c>
      <c r="F1009" s="136">
        <v>6.06</v>
      </c>
      <c r="G1009" s="148">
        <v>3.8649304539999996</v>
      </c>
      <c r="H1009" s="149">
        <v>2.8870462960000003</v>
      </c>
    </row>
    <row r="1010" spans="2:8" x14ac:dyDescent="0.25">
      <c r="B1010" s="137" t="s">
        <v>50</v>
      </c>
      <c r="C1010" s="138" t="s">
        <v>68</v>
      </c>
      <c r="D1010" s="138" t="s">
        <v>166</v>
      </c>
      <c r="E1010" s="138" t="s">
        <v>52</v>
      </c>
      <c r="F1010" s="136">
        <v>6.06</v>
      </c>
      <c r="G1010" s="148">
        <v>3.8649304539999996</v>
      </c>
      <c r="H1010" s="149">
        <v>2.8870462960000003</v>
      </c>
    </row>
    <row r="1011" spans="2:8" x14ac:dyDescent="0.25">
      <c r="B1011" s="137" t="s">
        <v>50</v>
      </c>
      <c r="C1011" s="138" t="s">
        <v>68</v>
      </c>
      <c r="D1011" s="138" t="s">
        <v>306</v>
      </c>
      <c r="E1011" s="138" t="s">
        <v>49</v>
      </c>
      <c r="F1011" s="136">
        <v>6.06</v>
      </c>
      <c r="G1011" s="148">
        <v>3.8649304539999996</v>
      </c>
      <c r="H1011" s="149">
        <v>2.8870462960000003</v>
      </c>
    </row>
    <row r="1012" spans="2:8" x14ac:dyDescent="0.25">
      <c r="B1012" s="137" t="s">
        <v>50</v>
      </c>
      <c r="C1012" s="138" t="s">
        <v>68</v>
      </c>
      <c r="D1012" s="138" t="s">
        <v>305</v>
      </c>
      <c r="E1012" s="138" t="s">
        <v>49</v>
      </c>
      <c r="F1012" s="136">
        <v>6.06</v>
      </c>
      <c r="G1012" s="148">
        <v>3.8649304539999996</v>
      </c>
      <c r="H1012" s="149">
        <v>2.8870462960000003</v>
      </c>
    </row>
    <row r="1013" spans="2:8" x14ac:dyDescent="0.25">
      <c r="B1013" s="137" t="s">
        <v>50</v>
      </c>
      <c r="C1013" s="138" t="s">
        <v>68</v>
      </c>
      <c r="D1013" s="138" t="s">
        <v>304</v>
      </c>
      <c r="E1013" s="138" t="s">
        <v>49</v>
      </c>
      <c r="F1013" s="136">
        <v>6.06</v>
      </c>
      <c r="G1013" s="148">
        <v>3.8649304539999996</v>
      </c>
      <c r="H1013" s="149">
        <v>2.8870462960000003</v>
      </c>
    </row>
    <row r="1014" spans="2:8" x14ac:dyDescent="0.25">
      <c r="B1014" s="137" t="s">
        <v>50</v>
      </c>
      <c r="C1014" s="138" t="s">
        <v>68</v>
      </c>
      <c r="D1014" s="138" t="s">
        <v>303</v>
      </c>
      <c r="E1014" s="138" t="s">
        <v>49</v>
      </c>
      <c r="F1014" s="136">
        <v>6.06</v>
      </c>
      <c r="G1014" s="148">
        <v>3.8649304539999996</v>
      </c>
      <c r="H1014" s="149">
        <v>2.8870462960000003</v>
      </c>
    </row>
    <row r="1015" spans="2:8" x14ac:dyDescent="0.25">
      <c r="B1015" s="137" t="s">
        <v>50</v>
      </c>
      <c r="C1015" s="138" t="s">
        <v>68</v>
      </c>
      <c r="D1015" s="138" t="s">
        <v>302</v>
      </c>
      <c r="E1015" s="138" t="s">
        <v>49</v>
      </c>
      <c r="F1015" s="136">
        <v>6.06</v>
      </c>
      <c r="G1015" s="148">
        <v>3.8649304539999996</v>
      </c>
      <c r="H1015" s="149">
        <v>2.8870462960000003</v>
      </c>
    </row>
    <row r="1016" spans="2:8" x14ac:dyDescent="0.25">
      <c r="B1016" s="137" t="s">
        <v>50</v>
      </c>
      <c r="C1016" s="138" t="s">
        <v>68</v>
      </c>
      <c r="D1016" s="138" t="s">
        <v>301</v>
      </c>
      <c r="E1016" s="138" t="s">
        <v>49</v>
      </c>
      <c r="F1016" s="136">
        <v>6.06</v>
      </c>
      <c r="G1016" s="148">
        <v>3.8649304539999996</v>
      </c>
      <c r="H1016" s="149">
        <v>2.8870462960000003</v>
      </c>
    </row>
    <row r="1017" spans="2:8" x14ac:dyDescent="0.25">
      <c r="B1017" s="137" t="s">
        <v>50</v>
      </c>
      <c r="C1017" s="138" t="s">
        <v>68</v>
      </c>
      <c r="D1017" s="138" t="s">
        <v>300</v>
      </c>
      <c r="E1017" s="138" t="s">
        <v>49</v>
      </c>
      <c r="F1017" s="136">
        <v>6.06</v>
      </c>
      <c r="G1017" s="148">
        <v>3.8649304539999996</v>
      </c>
      <c r="H1017" s="149">
        <v>2.8870462960000003</v>
      </c>
    </row>
    <row r="1018" spans="2:8" x14ac:dyDescent="0.25">
      <c r="B1018" s="137" t="s">
        <v>50</v>
      </c>
      <c r="C1018" s="138" t="s">
        <v>68</v>
      </c>
      <c r="D1018" s="138" t="s">
        <v>165</v>
      </c>
      <c r="E1018" s="138" t="s">
        <v>52</v>
      </c>
      <c r="F1018" s="136">
        <v>6.06</v>
      </c>
      <c r="G1018" s="148">
        <v>3.8649304539999996</v>
      </c>
      <c r="H1018" s="149">
        <v>2.8870462960000003</v>
      </c>
    </row>
    <row r="1019" spans="2:8" x14ac:dyDescent="0.25">
      <c r="B1019" s="137" t="s">
        <v>50</v>
      </c>
      <c r="C1019" s="138" t="s">
        <v>68</v>
      </c>
      <c r="D1019" s="138" t="s">
        <v>164</v>
      </c>
      <c r="E1019" s="138" t="s">
        <v>52</v>
      </c>
      <c r="F1019" s="136">
        <v>6.06</v>
      </c>
      <c r="G1019" s="148">
        <v>3.8649304539999996</v>
      </c>
      <c r="H1019" s="149">
        <v>2.8870462960000003</v>
      </c>
    </row>
    <row r="1020" spans="2:8" x14ac:dyDescent="0.25">
      <c r="B1020" s="137" t="s">
        <v>50</v>
      </c>
      <c r="C1020" s="138" t="s">
        <v>68</v>
      </c>
      <c r="D1020" s="138" t="s">
        <v>163</v>
      </c>
      <c r="E1020" s="138" t="s">
        <v>52</v>
      </c>
      <c r="F1020" s="136">
        <v>6.06</v>
      </c>
      <c r="G1020" s="148">
        <v>3.8649304539999996</v>
      </c>
      <c r="H1020" s="149">
        <v>2.8870462960000003</v>
      </c>
    </row>
    <row r="1021" spans="2:8" x14ac:dyDescent="0.25">
      <c r="B1021" s="137" t="s">
        <v>50</v>
      </c>
      <c r="C1021" s="138" t="s">
        <v>68</v>
      </c>
      <c r="D1021" s="138" t="s">
        <v>1075</v>
      </c>
      <c r="E1021" s="138" t="s">
        <v>52</v>
      </c>
      <c r="F1021" s="136">
        <v>6.06</v>
      </c>
      <c r="G1021" s="148">
        <v>4.178084439</v>
      </c>
      <c r="H1021" s="149">
        <v>3.1209681040000001</v>
      </c>
    </row>
    <row r="1022" spans="2:8" x14ac:dyDescent="0.25">
      <c r="B1022" s="137" t="s">
        <v>50</v>
      </c>
      <c r="C1022" s="138" t="s">
        <v>68</v>
      </c>
      <c r="D1022" s="138" t="s">
        <v>1074</v>
      </c>
      <c r="E1022" s="138" t="s">
        <v>52</v>
      </c>
      <c r="F1022" s="136">
        <v>6.06</v>
      </c>
      <c r="G1022" s="148">
        <v>4.178084439</v>
      </c>
      <c r="H1022" s="149">
        <v>3.1209681040000001</v>
      </c>
    </row>
    <row r="1023" spans="2:8" x14ac:dyDescent="0.25">
      <c r="B1023" s="137" t="s">
        <v>50</v>
      </c>
      <c r="C1023" s="138" t="s">
        <v>68</v>
      </c>
      <c r="D1023" s="138" t="s">
        <v>1081</v>
      </c>
      <c r="E1023" s="138" t="s">
        <v>52</v>
      </c>
      <c r="F1023" s="136">
        <v>6.06</v>
      </c>
      <c r="G1023" s="148">
        <v>4.178084439</v>
      </c>
      <c r="H1023" s="149">
        <v>3.1209681040000001</v>
      </c>
    </row>
    <row r="1024" spans="2:8" x14ac:dyDescent="0.25">
      <c r="B1024" s="137" t="s">
        <v>50</v>
      </c>
      <c r="C1024" s="138" t="s">
        <v>68</v>
      </c>
      <c r="D1024" s="138" t="s">
        <v>299</v>
      </c>
      <c r="E1024" s="138" t="s">
        <v>49</v>
      </c>
      <c r="F1024" s="136">
        <v>6.06</v>
      </c>
      <c r="G1024" s="148">
        <v>4.178084439</v>
      </c>
      <c r="H1024" s="149">
        <v>3.1209681040000001</v>
      </c>
    </row>
    <row r="1025" spans="2:8" x14ac:dyDescent="0.25">
      <c r="B1025" s="137" t="s">
        <v>50</v>
      </c>
      <c r="C1025" s="138" t="s">
        <v>68</v>
      </c>
      <c r="D1025" s="138" t="s">
        <v>1096</v>
      </c>
      <c r="E1025" s="138" t="s">
        <v>52</v>
      </c>
      <c r="F1025" s="136">
        <v>6.06</v>
      </c>
      <c r="G1025" s="148">
        <v>4.178084439</v>
      </c>
      <c r="H1025" s="149">
        <v>3.1209681040000001</v>
      </c>
    </row>
    <row r="1026" spans="2:8" x14ac:dyDescent="0.25">
      <c r="B1026" s="137" t="s">
        <v>50</v>
      </c>
      <c r="C1026" s="138" t="s">
        <v>68</v>
      </c>
      <c r="D1026" s="138" t="s">
        <v>162</v>
      </c>
      <c r="E1026" s="138" t="s">
        <v>52</v>
      </c>
      <c r="F1026" s="136">
        <v>6.06</v>
      </c>
      <c r="G1026" s="148">
        <v>3.8649304539999996</v>
      </c>
      <c r="H1026" s="149">
        <v>2.8870462960000003</v>
      </c>
    </row>
    <row r="1027" spans="2:8" x14ac:dyDescent="0.25">
      <c r="B1027" s="137" t="s">
        <v>50</v>
      </c>
      <c r="C1027" s="138" t="s">
        <v>68</v>
      </c>
      <c r="D1027" s="138" t="s">
        <v>1092</v>
      </c>
      <c r="E1027" s="138" t="s">
        <v>52</v>
      </c>
      <c r="F1027" s="136">
        <v>6.06</v>
      </c>
      <c r="G1027" s="148">
        <v>4.178084439</v>
      </c>
      <c r="H1027" s="149">
        <v>3.1209681040000001</v>
      </c>
    </row>
    <row r="1028" spans="2:8" x14ac:dyDescent="0.25">
      <c r="B1028" s="137" t="s">
        <v>50</v>
      </c>
      <c r="C1028" s="138" t="s">
        <v>68</v>
      </c>
      <c r="D1028" s="138" t="s">
        <v>298</v>
      </c>
      <c r="E1028" s="138" t="s">
        <v>49</v>
      </c>
      <c r="F1028" s="136">
        <v>6.06</v>
      </c>
      <c r="G1028" s="148">
        <v>4.178084439</v>
      </c>
      <c r="H1028" s="149">
        <v>3.1209681040000001</v>
      </c>
    </row>
    <row r="1029" spans="2:8" x14ac:dyDescent="0.25">
      <c r="B1029" s="137" t="s">
        <v>50</v>
      </c>
      <c r="C1029" s="138" t="s">
        <v>68</v>
      </c>
      <c r="D1029" s="138" t="s">
        <v>297</v>
      </c>
      <c r="E1029" s="138" t="s">
        <v>49</v>
      </c>
      <c r="F1029" s="136">
        <v>6.06</v>
      </c>
      <c r="G1029" s="148">
        <v>3.8649304539999996</v>
      </c>
      <c r="H1029" s="149">
        <v>2.8870462960000003</v>
      </c>
    </row>
    <row r="1030" spans="2:8" x14ac:dyDescent="0.25">
      <c r="B1030" s="137" t="s">
        <v>50</v>
      </c>
      <c r="C1030" s="138" t="s">
        <v>68</v>
      </c>
      <c r="D1030" s="138" t="s">
        <v>161</v>
      </c>
      <c r="E1030" s="138" t="s">
        <v>52</v>
      </c>
      <c r="F1030" s="136">
        <v>6.06</v>
      </c>
      <c r="G1030" s="148">
        <v>3.8649304539999996</v>
      </c>
      <c r="H1030" s="149">
        <v>2.8870462960000003</v>
      </c>
    </row>
    <row r="1031" spans="2:8" x14ac:dyDescent="0.25">
      <c r="B1031" s="137" t="s">
        <v>50</v>
      </c>
      <c r="C1031" s="138" t="s">
        <v>68</v>
      </c>
      <c r="D1031" s="138" t="s">
        <v>296</v>
      </c>
      <c r="E1031" s="138" t="s">
        <v>49</v>
      </c>
      <c r="F1031" s="136">
        <v>6.06</v>
      </c>
      <c r="G1031" s="148">
        <v>3.8649304539999996</v>
      </c>
      <c r="H1031" s="149">
        <v>2.8870462960000003</v>
      </c>
    </row>
    <row r="1032" spans="2:8" x14ac:dyDescent="0.25">
      <c r="B1032" s="137" t="s">
        <v>50</v>
      </c>
      <c r="C1032" s="138" t="s">
        <v>68</v>
      </c>
      <c r="D1032" s="138" t="s">
        <v>160</v>
      </c>
      <c r="E1032" s="138" t="s">
        <v>52</v>
      </c>
      <c r="F1032" s="136">
        <v>6.06</v>
      </c>
      <c r="G1032" s="148">
        <v>3.8649304539999996</v>
      </c>
      <c r="H1032" s="149">
        <v>2.8870462960000003</v>
      </c>
    </row>
    <row r="1033" spans="2:8" x14ac:dyDescent="0.25">
      <c r="B1033" s="137" t="s">
        <v>50</v>
      </c>
      <c r="C1033" s="138" t="s">
        <v>68</v>
      </c>
      <c r="D1033" s="138" t="s">
        <v>1066</v>
      </c>
      <c r="E1033" s="138" t="s">
        <v>52</v>
      </c>
      <c r="F1033" s="136">
        <v>6.06</v>
      </c>
      <c r="G1033" s="148">
        <v>3.8649304539999996</v>
      </c>
      <c r="H1033" s="149">
        <v>2.8870462960000003</v>
      </c>
    </row>
    <row r="1034" spans="2:8" x14ac:dyDescent="0.25">
      <c r="B1034" s="137" t="s">
        <v>50</v>
      </c>
      <c r="C1034" s="138" t="s">
        <v>68</v>
      </c>
      <c r="D1034" s="138" t="s">
        <v>295</v>
      </c>
      <c r="E1034" s="138" t="s">
        <v>49</v>
      </c>
      <c r="F1034" s="136">
        <v>6.06</v>
      </c>
      <c r="G1034" s="148">
        <v>3.8649304539999996</v>
      </c>
      <c r="H1034" s="149">
        <v>2.8870462960000003</v>
      </c>
    </row>
    <row r="1035" spans="2:8" x14ac:dyDescent="0.25">
      <c r="B1035" s="137" t="s">
        <v>50</v>
      </c>
      <c r="C1035" s="138" t="s">
        <v>68</v>
      </c>
      <c r="D1035" s="138" t="s">
        <v>294</v>
      </c>
      <c r="E1035" s="138" t="s">
        <v>49</v>
      </c>
      <c r="F1035" s="136">
        <v>6.06</v>
      </c>
      <c r="G1035" s="148">
        <v>3.8649304539999996</v>
      </c>
      <c r="H1035" s="149">
        <v>2.8870462960000003</v>
      </c>
    </row>
    <row r="1036" spans="2:8" x14ac:dyDescent="0.25">
      <c r="B1036" s="137" t="s">
        <v>50</v>
      </c>
      <c r="C1036" s="138" t="s">
        <v>68</v>
      </c>
      <c r="D1036" s="138" t="s">
        <v>159</v>
      </c>
      <c r="E1036" s="138" t="s">
        <v>52</v>
      </c>
      <c r="F1036" s="136">
        <v>6.06</v>
      </c>
      <c r="G1036" s="148">
        <v>3.8649304539999996</v>
      </c>
      <c r="H1036" s="149">
        <v>2.8870462960000003</v>
      </c>
    </row>
    <row r="1037" spans="2:8" x14ac:dyDescent="0.25">
      <c r="B1037" s="137" t="s">
        <v>50</v>
      </c>
      <c r="C1037" s="138" t="s">
        <v>68</v>
      </c>
      <c r="D1037" s="138" t="s">
        <v>158</v>
      </c>
      <c r="E1037" s="138" t="s">
        <v>52</v>
      </c>
      <c r="F1037" s="136">
        <v>6.06</v>
      </c>
      <c r="G1037" s="148">
        <v>3.8649304539999996</v>
      </c>
      <c r="H1037" s="149">
        <v>2.8870462960000003</v>
      </c>
    </row>
    <row r="1038" spans="2:8" x14ac:dyDescent="0.25">
      <c r="B1038" s="137" t="s">
        <v>50</v>
      </c>
      <c r="C1038" s="138" t="s">
        <v>68</v>
      </c>
      <c r="D1038" s="138" t="s">
        <v>293</v>
      </c>
      <c r="E1038" s="138" t="s">
        <v>49</v>
      </c>
      <c r="F1038" s="136">
        <v>6.06</v>
      </c>
      <c r="G1038" s="148">
        <v>3.8649304539999996</v>
      </c>
      <c r="H1038" s="149">
        <v>2.8870462960000003</v>
      </c>
    </row>
    <row r="1039" spans="2:8" x14ac:dyDescent="0.25">
      <c r="B1039" s="137" t="s">
        <v>50</v>
      </c>
      <c r="C1039" s="138" t="s">
        <v>68</v>
      </c>
      <c r="D1039" s="138" t="s">
        <v>292</v>
      </c>
      <c r="E1039" s="138" t="s">
        <v>49</v>
      </c>
      <c r="F1039" s="136">
        <v>6.06</v>
      </c>
      <c r="G1039" s="148">
        <v>3.8649304539999996</v>
      </c>
      <c r="H1039" s="149">
        <v>2.8870462960000003</v>
      </c>
    </row>
    <row r="1040" spans="2:8" x14ac:dyDescent="0.25">
      <c r="B1040" s="137" t="s">
        <v>50</v>
      </c>
      <c r="C1040" s="138" t="s">
        <v>68</v>
      </c>
      <c r="D1040" s="138" t="s">
        <v>291</v>
      </c>
      <c r="E1040" s="138" t="s">
        <v>49</v>
      </c>
      <c r="F1040" s="136">
        <v>6.06</v>
      </c>
      <c r="G1040" s="148">
        <v>3.8649304539999996</v>
      </c>
      <c r="H1040" s="149">
        <v>2.8870462960000003</v>
      </c>
    </row>
    <row r="1041" spans="2:8" x14ac:dyDescent="0.25">
      <c r="B1041" s="137" t="s">
        <v>50</v>
      </c>
      <c r="C1041" s="138" t="s">
        <v>68</v>
      </c>
      <c r="D1041" s="138" t="s">
        <v>157</v>
      </c>
      <c r="E1041" s="138" t="s">
        <v>52</v>
      </c>
      <c r="F1041" s="136">
        <v>6.06</v>
      </c>
      <c r="G1041" s="148">
        <v>3.8649304539999996</v>
      </c>
      <c r="H1041" s="149">
        <v>2.8870462960000003</v>
      </c>
    </row>
    <row r="1042" spans="2:8" x14ac:dyDescent="0.25">
      <c r="B1042" s="137" t="s">
        <v>50</v>
      </c>
      <c r="C1042" s="138" t="s">
        <v>68</v>
      </c>
      <c r="D1042" s="138" t="s">
        <v>156</v>
      </c>
      <c r="E1042" s="138" t="s">
        <v>52</v>
      </c>
      <c r="F1042" s="136">
        <v>6.06</v>
      </c>
      <c r="G1042" s="148">
        <v>3.8649304539999996</v>
      </c>
      <c r="H1042" s="149">
        <v>2.8870462960000003</v>
      </c>
    </row>
    <row r="1043" spans="2:8" x14ac:dyDescent="0.25">
      <c r="B1043" s="137" t="s">
        <v>50</v>
      </c>
      <c r="C1043" s="138" t="s">
        <v>68</v>
      </c>
      <c r="D1043" s="138" t="s">
        <v>155</v>
      </c>
      <c r="E1043" s="138" t="s">
        <v>52</v>
      </c>
      <c r="F1043" s="136">
        <v>6.06</v>
      </c>
      <c r="G1043" s="148">
        <v>3.8649304539999996</v>
      </c>
      <c r="H1043" s="149">
        <v>2.8870462960000003</v>
      </c>
    </row>
    <row r="1044" spans="2:8" x14ac:dyDescent="0.25">
      <c r="B1044" s="137" t="s">
        <v>50</v>
      </c>
      <c r="C1044" s="138" t="s">
        <v>68</v>
      </c>
      <c r="D1044" s="138" t="s">
        <v>154</v>
      </c>
      <c r="E1044" s="138" t="s">
        <v>52</v>
      </c>
      <c r="F1044" s="136">
        <v>6.06</v>
      </c>
      <c r="G1044" s="148">
        <v>3.8649304539999996</v>
      </c>
      <c r="H1044" s="149">
        <v>2.8870462960000003</v>
      </c>
    </row>
    <row r="1045" spans="2:8" x14ac:dyDescent="0.25">
      <c r="B1045" s="137" t="s">
        <v>50</v>
      </c>
      <c r="C1045" s="138" t="s">
        <v>68</v>
      </c>
      <c r="D1045" s="138" t="s">
        <v>1072</v>
      </c>
      <c r="E1045" s="138" t="s">
        <v>52</v>
      </c>
      <c r="F1045" s="136">
        <v>6.06</v>
      </c>
      <c r="G1045" s="148">
        <v>3.8649304539999996</v>
      </c>
      <c r="H1045" s="149">
        <v>2.8870462960000003</v>
      </c>
    </row>
    <row r="1046" spans="2:8" x14ac:dyDescent="0.25">
      <c r="B1046" s="137" t="s">
        <v>50</v>
      </c>
      <c r="C1046" s="138" t="s">
        <v>68</v>
      </c>
      <c r="D1046" s="138" t="s">
        <v>290</v>
      </c>
      <c r="E1046" s="138" t="s">
        <v>49</v>
      </c>
      <c r="F1046" s="136">
        <v>6.06</v>
      </c>
      <c r="G1046" s="148">
        <v>4.178084439</v>
      </c>
      <c r="H1046" s="149">
        <v>3.1209681040000001</v>
      </c>
    </row>
    <row r="1047" spans="2:8" x14ac:dyDescent="0.25">
      <c r="B1047" s="137" t="s">
        <v>50</v>
      </c>
      <c r="C1047" s="138" t="s">
        <v>68</v>
      </c>
      <c r="D1047" s="138" t="s">
        <v>1082</v>
      </c>
      <c r="E1047" s="138" t="s">
        <v>52</v>
      </c>
      <c r="F1047" s="136">
        <v>6.06</v>
      </c>
      <c r="G1047" s="148">
        <v>4.178084439</v>
      </c>
      <c r="H1047" s="149">
        <v>3.1209681040000001</v>
      </c>
    </row>
    <row r="1048" spans="2:8" x14ac:dyDescent="0.25">
      <c r="B1048" s="137" t="s">
        <v>50</v>
      </c>
      <c r="C1048" s="138" t="s">
        <v>68</v>
      </c>
      <c r="D1048" s="138" t="s">
        <v>153</v>
      </c>
      <c r="E1048" s="138" t="s">
        <v>52</v>
      </c>
      <c r="F1048" s="136">
        <v>6.06</v>
      </c>
      <c r="G1048" s="148">
        <v>3.8649304539999996</v>
      </c>
      <c r="H1048" s="149">
        <v>2.8870462960000003</v>
      </c>
    </row>
    <row r="1049" spans="2:8" x14ac:dyDescent="0.25">
      <c r="B1049" s="137" t="s">
        <v>50</v>
      </c>
      <c r="C1049" s="138" t="s">
        <v>68</v>
      </c>
      <c r="D1049" s="138" t="s">
        <v>289</v>
      </c>
      <c r="E1049" s="138" t="s">
        <v>49</v>
      </c>
      <c r="F1049" s="136">
        <v>6.06</v>
      </c>
      <c r="G1049" s="148">
        <v>3.8649304539999996</v>
      </c>
      <c r="H1049" s="149">
        <v>2.8870462960000003</v>
      </c>
    </row>
    <row r="1050" spans="2:8" x14ac:dyDescent="0.25">
      <c r="B1050" s="137" t="s">
        <v>50</v>
      </c>
      <c r="C1050" s="138" t="s">
        <v>68</v>
      </c>
      <c r="D1050" s="138" t="s">
        <v>288</v>
      </c>
      <c r="E1050" s="138" t="s">
        <v>49</v>
      </c>
      <c r="F1050" s="136">
        <v>6.06</v>
      </c>
      <c r="G1050" s="148">
        <v>3.8649304539999996</v>
      </c>
      <c r="H1050" s="149">
        <v>2.8870462960000003</v>
      </c>
    </row>
    <row r="1051" spans="2:8" x14ac:dyDescent="0.25">
      <c r="B1051" s="137" t="s">
        <v>50</v>
      </c>
      <c r="C1051" s="138" t="s">
        <v>68</v>
      </c>
      <c r="D1051" s="138" t="s">
        <v>152</v>
      </c>
      <c r="E1051" s="138" t="s">
        <v>52</v>
      </c>
      <c r="F1051" s="136">
        <v>6.06</v>
      </c>
      <c r="G1051" s="148">
        <v>3.8649304539999996</v>
      </c>
      <c r="H1051" s="149">
        <v>2.8870462960000003</v>
      </c>
    </row>
    <row r="1052" spans="2:8" x14ac:dyDescent="0.25">
      <c r="B1052" s="137" t="s">
        <v>50</v>
      </c>
      <c r="C1052" s="138" t="s">
        <v>68</v>
      </c>
      <c r="D1052" s="138" t="s">
        <v>1067</v>
      </c>
      <c r="E1052" s="138" t="s">
        <v>52</v>
      </c>
      <c r="F1052" s="136">
        <v>6.06</v>
      </c>
      <c r="G1052" s="148">
        <v>3.8649304539999996</v>
      </c>
      <c r="H1052" s="149">
        <v>2.8870462960000003</v>
      </c>
    </row>
    <row r="1053" spans="2:8" x14ac:dyDescent="0.25">
      <c r="B1053" s="137" t="s">
        <v>50</v>
      </c>
      <c r="C1053" s="138" t="s">
        <v>68</v>
      </c>
      <c r="D1053" s="138" t="s">
        <v>151</v>
      </c>
      <c r="E1053" s="138" t="s">
        <v>52</v>
      </c>
      <c r="F1053" s="136">
        <v>6.06</v>
      </c>
      <c r="G1053" s="148">
        <v>3.8649304539999996</v>
      </c>
      <c r="H1053" s="149">
        <v>2.8870462960000003</v>
      </c>
    </row>
    <row r="1054" spans="2:8" x14ac:dyDescent="0.25">
      <c r="B1054" s="137" t="s">
        <v>50</v>
      </c>
      <c r="C1054" s="138" t="s">
        <v>68</v>
      </c>
      <c r="D1054" s="138" t="s">
        <v>150</v>
      </c>
      <c r="E1054" s="138" t="s">
        <v>52</v>
      </c>
      <c r="F1054" s="136">
        <v>6.06</v>
      </c>
      <c r="G1054" s="148">
        <v>3.8649304539999996</v>
      </c>
      <c r="H1054" s="149">
        <v>2.8870462960000003</v>
      </c>
    </row>
    <row r="1055" spans="2:8" x14ac:dyDescent="0.25">
      <c r="B1055" s="137" t="s">
        <v>50</v>
      </c>
      <c r="C1055" s="138" t="s">
        <v>68</v>
      </c>
      <c r="D1055" s="138" t="s">
        <v>287</v>
      </c>
      <c r="E1055" s="138" t="s">
        <v>49</v>
      </c>
      <c r="F1055" s="136">
        <v>6.06</v>
      </c>
      <c r="G1055" s="148">
        <v>3.8649304539999996</v>
      </c>
      <c r="H1055" s="149">
        <v>2.8870462960000003</v>
      </c>
    </row>
    <row r="1056" spans="2:8" x14ac:dyDescent="0.25">
      <c r="B1056" s="137" t="s">
        <v>50</v>
      </c>
      <c r="C1056" s="138" t="s">
        <v>68</v>
      </c>
      <c r="D1056" s="138" t="s">
        <v>286</v>
      </c>
      <c r="E1056" s="138" t="s">
        <v>49</v>
      </c>
      <c r="F1056" s="136">
        <v>6.06</v>
      </c>
      <c r="G1056" s="148">
        <v>3.8649304539999996</v>
      </c>
      <c r="H1056" s="149">
        <v>2.8870462960000003</v>
      </c>
    </row>
    <row r="1057" spans="2:8" x14ac:dyDescent="0.25">
      <c r="B1057" s="137" t="s">
        <v>50</v>
      </c>
      <c r="C1057" s="138" t="s">
        <v>68</v>
      </c>
      <c r="D1057" s="138" t="s">
        <v>149</v>
      </c>
      <c r="E1057" s="138" t="s">
        <v>52</v>
      </c>
      <c r="F1057" s="136">
        <v>6.06</v>
      </c>
      <c r="G1057" s="148">
        <v>3.8649304539999996</v>
      </c>
      <c r="H1057" s="149">
        <v>2.8870462960000003</v>
      </c>
    </row>
    <row r="1058" spans="2:8" x14ac:dyDescent="0.25">
      <c r="B1058" s="137" t="s">
        <v>50</v>
      </c>
      <c r="C1058" s="138" t="s">
        <v>68</v>
      </c>
      <c r="D1058" s="138" t="s">
        <v>285</v>
      </c>
      <c r="E1058" s="138" t="s">
        <v>49</v>
      </c>
      <c r="F1058" s="136">
        <v>6.06</v>
      </c>
      <c r="G1058" s="148">
        <v>3.8649304539999996</v>
      </c>
      <c r="H1058" s="149">
        <v>2.8870462960000003</v>
      </c>
    </row>
    <row r="1059" spans="2:8" x14ac:dyDescent="0.25">
      <c r="B1059" s="137" t="s">
        <v>50</v>
      </c>
      <c r="C1059" s="138" t="s">
        <v>68</v>
      </c>
      <c r="D1059" s="138" t="s">
        <v>284</v>
      </c>
      <c r="E1059" s="138" t="s">
        <v>49</v>
      </c>
      <c r="F1059" s="136">
        <v>6.06</v>
      </c>
      <c r="G1059" s="148">
        <v>3.8649304539999996</v>
      </c>
      <c r="H1059" s="149">
        <v>2.8870462960000003</v>
      </c>
    </row>
    <row r="1060" spans="2:8" x14ac:dyDescent="0.25">
      <c r="B1060" s="137" t="s">
        <v>50</v>
      </c>
      <c r="C1060" s="138" t="s">
        <v>68</v>
      </c>
      <c r="D1060" s="138" t="s">
        <v>283</v>
      </c>
      <c r="E1060" s="138" t="s">
        <v>49</v>
      </c>
      <c r="F1060" s="136">
        <v>6.06</v>
      </c>
      <c r="G1060" s="148">
        <v>3.8649304539999996</v>
      </c>
      <c r="H1060" s="149">
        <v>2.8870462960000003</v>
      </c>
    </row>
    <row r="1061" spans="2:8" x14ac:dyDescent="0.25">
      <c r="B1061" s="137" t="s">
        <v>50</v>
      </c>
      <c r="C1061" s="138" t="s">
        <v>68</v>
      </c>
      <c r="D1061" s="138" t="s">
        <v>1064</v>
      </c>
      <c r="E1061" s="138" t="s">
        <v>52</v>
      </c>
      <c r="F1061" s="136">
        <v>6.06</v>
      </c>
      <c r="G1061" s="148">
        <v>3.8649304539999996</v>
      </c>
      <c r="H1061" s="149">
        <v>2.8870462960000003</v>
      </c>
    </row>
    <row r="1062" spans="2:8" x14ac:dyDescent="0.25">
      <c r="B1062" s="137" t="s">
        <v>50</v>
      </c>
      <c r="C1062" s="138" t="s">
        <v>68</v>
      </c>
      <c r="D1062" s="138" t="s">
        <v>282</v>
      </c>
      <c r="E1062" s="138" t="s">
        <v>49</v>
      </c>
      <c r="F1062" s="136">
        <v>6.06</v>
      </c>
      <c r="G1062" s="148">
        <v>4.178084439</v>
      </c>
      <c r="H1062" s="149">
        <v>3.1209681040000001</v>
      </c>
    </row>
    <row r="1063" spans="2:8" x14ac:dyDescent="0.25">
      <c r="B1063" s="137" t="s">
        <v>50</v>
      </c>
      <c r="C1063" s="138" t="s">
        <v>68</v>
      </c>
      <c r="D1063" s="138" t="s">
        <v>281</v>
      </c>
      <c r="E1063" s="138" t="s">
        <v>49</v>
      </c>
      <c r="F1063" s="136">
        <v>6.06</v>
      </c>
      <c r="G1063" s="148">
        <v>3.8649304539999996</v>
      </c>
      <c r="H1063" s="149">
        <v>2.8870462960000003</v>
      </c>
    </row>
    <row r="1064" spans="2:8" x14ac:dyDescent="0.25">
      <c r="B1064" s="137" t="s">
        <v>50</v>
      </c>
      <c r="C1064" s="138" t="s">
        <v>68</v>
      </c>
      <c r="D1064" s="138" t="s">
        <v>280</v>
      </c>
      <c r="E1064" s="138" t="s">
        <v>49</v>
      </c>
      <c r="F1064" s="136">
        <v>6.06</v>
      </c>
      <c r="G1064" s="148">
        <v>3.8649304539999996</v>
      </c>
      <c r="H1064" s="149">
        <v>2.8870462960000003</v>
      </c>
    </row>
    <row r="1065" spans="2:8" x14ac:dyDescent="0.25">
      <c r="B1065" s="137" t="s">
        <v>50</v>
      </c>
      <c r="C1065" s="138" t="s">
        <v>68</v>
      </c>
      <c r="D1065" s="138" t="s">
        <v>148</v>
      </c>
      <c r="E1065" s="138" t="s">
        <v>52</v>
      </c>
      <c r="F1065" s="136">
        <v>6.06</v>
      </c>
      <c r="G1065" s="148">
        <v>3.8649304539999996</v>
      </c>
      <c r="H1065" s="149">
        <v>2.8870462960000003</v>
      </c>
    </row>
    <row r="1066" spans="2:8" x14ac:dyDescent="0.25">
      <c r="B1066" s="137" t="s">
        <v>50</v>
      </c>
      <c r="C1066" s="138" t="s">
        <v>68</v>
      </c>
      <c r="D1066" s="138" t="s">
        <v>1101</v>
      </c>
      <c r="E1066" s="138" t="s">
        <v>49</v>
      </c>
      <c r="F1066" s="136">
        <v>6.06</v>
      </c>
      <c r="G1066" s="148">
        <v>3.8649304539999996</v>
      </c>
      <c r="H1066" s="149">
        <v>2.8870462960000003</v>
      </c>
    </row>
    <row r="1067" spans="2:8" x14ac:dyDescent="0.25">
      <c r="B1067" s="137" t="s">
        <v>50</v>
      </c>
      <c r="C1067" s="138" t="s">
        <v>68</v>
      </c>
      <c r="D1067" s="138" t="s">
        <v>279</v>
      </c>
      <c r="E1067" s="138" t="s">
        <v>49</v>
      </c>
      <c r="F1067" s="136">
        <v>6.06</v>
      </c>
      <c r="G1067" s="148">
        <v>3.8649304539999996</v>
      </c>
      <c r="H1067" s="149">
        <v>2.8870462960000003</v>
      </c>
    </row>
    <row r="1068" spans="2:8" x14ac:dyDescent="0.25">
      <c r="B1068" s="137" t="s">
        <v>50</v>
      </c>
      <c r="C1068" s="138" t="s">
        <v>68</v>
      </c>
      <c r="D1068" s="138" t="s">
        <v>147</v>
      </c>
      <c r="E1068" s="138" t="s">
        <v>52</v>
      </c>
      <c r="F1068" s="136">
        <v>6.06</v>
      </c>
      <c r="G1068" s="148">
        <v>3.8649304539999996</v>
      </c>
      <c r="H1068" s="149">
        <v>2.8870462960000003</v>
      </c>
    </row>
    <row r="1069" spans="2:8" x14ac:dyDescent="0.25">
      <c r="B1069" s="137" t="s">
        <v>50</v>
      </c>
      <c r="C1069" s="138" t="s">
        <v>68</v>
      </c>
      <c r="D1069" s="138" t="s">
        <v>1083</v>
      </c>
      <c r="E1069" s="138" t="s">
        <v>52</v>
      </c>
      <c r="F1069" s="136">
        <v>6.06</v>
      </c>
      <c r="G1069" s="148">
        <v>4.178084439</v>
      </c>
      <c r="H1069" s="149">
        <v>3.1209681040000001</v>
      </c>
    </row>
    <row r="1070" spans="2:8" x14ac:dyDescent="0.25">
      <c r="B1070" s="137" t="s">
        <v>50</v>
      </c>
      <c r="C1070" s="138" t="s">
        <v>68</v>
      </c>
      <c r="D1070" s="138" t="s">
        <v>278</v>
      </c>
      <c r="E1070" s="138" t="s">
        <v>49</v>
      </c>
      <c r="F1070" s="136">
        <v>6.06</v>
      </c>
      <c r="G1070" s="148">
        <v>4.178084439</v>
      </c>
      <c r="H1070" s="149">
        <v>3.1209681040000001</v>
      </c>
    </row>
    <row r="1071" spans="2:8" x14ac:dyDescent="0.25">
      <c r="B1071" s="137" t="s">
        <v>50</v>
      </c>
      <c r="C1071" s="138" t="s">
        <v>68</v>
      </c>
      <c r="D1071" s="138" t="s">
        <v>277</v>
      </c>
      <c r="E1071" s="138" t="s">
        <v>49</v>
      </c>
      <c r="F1071" s="136">
        <v>6.06</v>
      </c>
      <c r="G1071" s="148">
        <v>4.178084439</v>
      </c>
      <c r="H1071" s="149">
        <v>3.1209681040000001</v>
      </c>
    </row>
    <row r="1072" spans="2:8" x14ac:dyDescent="0.25">
      <c r="B1072" s="137" t="s">
        <v>50</v>
      </c>
      <c r="C1072" s="138" t="s">
        <v>68</v>
      </c>
      <c r="D1072" s="138" t="s">
        <v>1098</v>
      </c>
      <c r="E1072" s="138" t="s">
        <v>52</v>
      </c>
      <c r="F1072" s="136">
        <v>6.06</v>
      </c>
      <c r="G1072" s="148">
        <v>4.178084439</v>
      </c>
      <c r="H1072" s="149">
        <v>3.1209681040000001</v>
      </c>
    </row>
    <row r="1073" spans="2:8" x14ac:dyDescent="0.25">
      <c r="B1073" s="137" t="s">
        <v>50</v>
      </c>
      <c r="C1073" s="138" t="s">
        <v>68</v>
      </c>
      <c r="D1073" s="138" t="s">
        <v>1076</v>
      </c>
      <c r="E1073" s="138" t="s">
        <v>52</v>
      </c>
      <c r="F1073" s="136">
        <v>6.06</v>
      </c>
      <c r="G1073" s="148">
        <v>4.178084439</v>
      </c>
      <c r="H1073" s="149">
        <v>3.1209681040000001</v>
      </c>
    </row>
    <row r="1074" spans="2:8" x14ac:dyDescent="0.25">
      <c r="B1074" s="137" t="s">
        <v>50</v>
      </c>
      <c r="C1074" s="138" t="s">
        <v>68</v>
      </c>
      <c r="D1074" s="138" t="s">
        <v>1084</v>
      </c>
      <c r="E1074" s="138" t="s">
        <v>52</v>
      </c>
      <c r="F1074" s="136">
        <v>6.06</v>
      </c>
      <c r="G1074" s="148">
        <v>4.178084439</v>
      </c>
      <c r="H1074" s="149">
        <v>3.1209681040000001</v>
      </c>
    </row>
    <row r="1075" spans="2:8" x14ac:dyDescent="0.25">
      <c r="B1075" s="137" t="s">
        <v>50</v>
      </c>
      <c r="C1075" s="138" t="s">
        <v>68</v>
      </c>
      <c r="D1075" s="138" t="s">
        <v>276</v>
      </c>
      <c r="E1075" s="138" t="s">
        <v>49</v>
      </c>
      <c r="F1075" s="136">
        <v>6.06</v>
      </c>
      <c r="G1075" s="148">
        <v>4.178084439</v>
      </c>
      <c r="H1075" s="149">
        <v>3.1209681040000001</v>
      </c>
    </row>
    <row r="1076" spans="2:8" x14ac:dyDescent="0.25">
      <c r="B1076" s="137" t="s">
        <v>50</v>
      </c>
      <c r="C1076" s="138" t="s">
        <v>68</v>
      </c>
      <c r="D1076" s="138" t="s">
        <v>1099</v>
      </c>
      <c r="E1076" s="138" t="s">
        <v>52</v>
      </c>
      <c r="F1076" s="136">
        <v>6.06</v>
      </c>
      <c r="G1076" s="148">
        <v>4.178084439</v>
      </c>
      <c r="H1076" s="149">
        <v>3.1209681040000001</v>
      </c>
    </row>
    <row r="1077" spans="2:8" x14ac:dyDescent="0.25">
      <c r="B1077" s="137" t="s">
        <v>50</v>
      </c>
      <c r="C1077" s="138" t="s">
        <v>68</v>
      </c>
      <c r="D1077" s="138" t="s">
        <v>275</v>
      </c>
      <c r="E1077" s="138" t="s">
        <v>49</v>
      </c>
      <c r="F1077" s="136">
        <v>6.06</v>
      </c>
      <c r="G1077" s="148">
        <v>4.178084439</v>
      </c>
      <c r="H1077" s="149">
        <v>3.1209681040000001</v>
      </c>
    </row>
    <row r="1078" spans="2:8" x14ac:dyDescent="0.25">
      <c r="B1078" s="137" t="s">
        <v>50</v>
      </c>
      <c r="C1078" s="138" t="s">
        <v>68</v>
      </c>
      <c r="D1078" s="138" t="s">
        <v>274</v>
      </c>
      <c r="E1078" s="138" t="s">
        <v>49</v>
      </c>
      <c r="F1078" s="136">
        <v>6.06</v>
      </c>
      <c r="G1078" s="148">
        <v>4.178084439</v>
      </c>
      <c r="H1078" s="149">
        <v>3.1209681040000001</v>
      </c>
    </row>
    <row r="1079" spans="2:8" x14ac:dyDescent="0.25">
      <c r="B1079" s="137" t="s">
        <v>50</v>
      </c>
      <c r="C1079" s="138" t="s">
        <v>68</v>
      </c>
      <c r="D1079" s="138" t="s">
        <v>273</v>
      </c>
      <c r="E1079" s="138" t="s">
        <v>49</v>
      </c>
      <c r="F1079" s="136">
        <v>6.06</v>
      </c>
      <c r="G1079" s="148">
        <v>4.178084439</v>
      </c>
      <c r="H1079" s="149">
        <v>3.1209681040000001</v>
      </c>
    </row>
    <row r="1080" spans="2:8" x14ac:dyDescent="0.25">
      <c r="B1080" s="137" t="s">
        <v>50</v>
      </c>
      <c r="C1080" s="138" t="s">
        <v>68</v>
      </c>
      <c r="D1080" s="138" t="s">
        <v>272</v>
      </c>
      <c r="E1080" s="138" t="s">
        <v>49</v>
      </c>
      <c r="F1080" s="136">
        <v>6.06</v>
      </c>
      <c r="G1080" s="148">
        <v>4.178084439</v>
      </c>
      <c r="H1080" s="149">
        <v>3.1209681040000001</v>
      </c>
    </row>
    <row r="1081" spans="2:8" x14ac:dyDescent="0.25">
      <c r="B1081" s="137" t="s">
        <v>50</v>
      </c>
      <c r="C1081" s="138" t="s">
        <v>68</v>
      </c>
      <c r="D1081" s="138" t="s">
        <v>271</v>
      </c>
      <c r="E1081" s="138" t="s">
        <v>49</v>
      </c>
      <c r="F1081" s="136">
        <v>6.06</v>
      </c>
      <c r="G1081" s="148">
        <v>4.178084439</v>
      </c>
      <c r="H1081" s="149">
        <v>3.1209681040000001</v>
      </c>
    </row>
    <row r="1082" spans="2:8" x14ac:dyDescent="0.25">
      <c r="B1082" s="137" t="s">
        <v>50</v>
      </c>
      <c r="C1082" s="138" t="s">
        <v>68</v>
      </c>
      <c r="D1082" s="138" t="s">
        <v>146</v>
      </c>
      <c r="E1082" s="138" t="s">
        <v>52</v>
      </c>
      <c r="F1082" s="136">
        <v>6.06</v>
      </c>
      <c r="G1082" s="148">
        <v>4.178084439</v>
      </c>
      <c r="H1082" s="149">
        <v>3.1209681040000001</v>
      </c>
    </row>
    <row r="1083" spans="2:8" x14ac:dyDescent="0.25">
      <c r="B1083" s="137" t="s">
        <v>50</v>
      </c>
      <c r="C1083" s="138" t="s">
        <v>68</v>
      </c>
      <c r="D1083" s="138" t="s">
        <v>270</v>
      </c>
      <c r="E1083" s="138" t="s">
        <v>49</v>
      </c>
      <c r="F1083" s="136">
        <v>6.06</v>
      </c>
      <c r="G1083" s="148">
        <v>4.178084439</v>
      </c>
      <c r="H1083" s="149">
        <v>3.1209681040000001</v>
      </c>
    </row>
    <row r="1084" spans="2:8" x14ac:dyDescent="0.25">
      <c r="B1084" s="137" t="s">
        <v>50</v>
      </c>
      <c r="C1084" s="138" t="s">
        <v>68</v>
      </c>
      <c r="D1084" s="138" t="s">
        <v>1085</v>
      </c>
      <c r="E1084" s="138" t="s">
        <v>52</v>
      </c>
      <c r="F1084" s="136">
        <v>6.06</v>
      </c>
      <c r="G1084" s="148">
        <v>4.178084439</v>
      </c>
      <c r="H1084" s="149">
        <v>3.1209681040000001</v>
      </c>
    </row>
    <row r="1085" spans="2:8" x14ac:dyDescent="0.25">
      <c r="B1085" s="137" t="s">
        <v>50</v>
      </c>
      <c r="C1085" s="138" t="s">
        <v>68</v>
      </c>
      <c r="D1085" s="138" t="s">
        <v>145</v>
      </c>
      <c r="E1085" s="138" t="s">
        <v>52</v>
      </c>
      <c r="F1085" s="136">
        <v>6.06</v>
      </c>
      <c r="G1085" s="148">
        <v>3.8649304539999996</v>
      </c>
      <c r="H1085" s="149">
        <v>2.8870462960000003</v>
      </c>
    </row>
    <row r="1086" spans="2:8" x14ac:dyDescent="0.25">
      <c r="B1086" s="137" t="s">
        <v>50</v>
      </c>
      <c r="C1086" s="138" t="s">
        <v>68</v>
      </c>
      <c r="D1086" s="138" t="s">
        <v>269</v>
      </c>
      <c r="E1086" s="138" t="s">
        <v>49</v>
      </c>
      <c r="F1086" s="136">
        <v>6.06</v>
      </c>
      <c r="G1086" s="148">
        <v>4.178084439</v>
      </c>
      <c r="H1086" s="149">
        <v>3.1209681040000001</v>
      </c>
    </row>
    <row r="1087" spans="2:8" x14ac:dyDescent="0.25">
      <c r="B1087" s="137" t="s">
        <v>50</v>
      </c>
      <c r="C1087" s="138" t="s">
        <v>68</v>
      </c>
      <c r="D1087" s="138" t="s">
        <v>1104</v>
      </c>
      <c r="E1087" s="138" t="s">
        <v>49</v>
      </c>
      <c r="F1087" s="136">
        <v>6.06</v>
      </c>
      <c r="G1087" s="148">
        <v>3.8649304539999996</v>
      </c>
      <c r="H1087" s="149">
        <v>2.8870462960000003</v>
      </c>
    </row>
    <row r="1088" spans="2:8" x14ac:dyDescent="0.25">
      <c r="B1088" s="137" t="s">
        <v>50</v>
      </c>
      <c r="C1088" s="138" t="s">
        <v>68</v>
      </c>
      <c r="D1088" s="138" t="s">
        <v>268</v>
      </c>
      <c r="E1088" s="138" t="s">
        <v>49</v>
      </c>
      <c r="F1088" s="136">
        <v>6.06</v>
      </c>
      <c r="G1088" s="148">
        <v>3.8649304539999996</v>
      </c>
      <c r="H1088" s="149">
        <v>2.8870462960000003</v>
      </c>
    </row>
    <row r="1089" spans="2:8" x14ac:dyDescent="0.25">
      <c r="B1089" s="137" t="s">
        <v>50</v>
      </c>
      <c r="C1089" s="138" t="s">
        <v>68</v>
      </c>
      <c r="D1089" s="138" t="s">
        <v>1027</v>
      </c>
      <c r="E1089" s="138" t="s">
        <v>52</v>
      </c>
      <c r="F1089" s="136">
        <v>6.06</v>
      </c>
      <c r="G1089" s="148">
        <v>3.8649304539999996</v>
      </c>
      <c r="H1089" s="149">
        <v>2.8870462960000003</v>
      </c>
    </row>
    <row r="1090" spans="2:8" x14ac:dyDescent="0.25">
      <c r="B1090" s="137" t="s">
        <v>50</v>
      </c>
      <c r="C1090" s="138" t="s">
        <v>68</v>
      </c>
      <c r="D1090" s="138" t="s">
        <v>267</v>
      </c>
      <c r="E1090" s="138" t="s">
        <v>49</v>
      </c>
      <c r="F1090" s="136">
        <v>6.06</v>
      </c>
      <c r="G1090" s="148">
        <v>3.8649304539999996</v>
      </c>
      <c r="H1090" s="149">
        <v>2.8870462960000003</v>
      </c>
    </row>
    <row r="1091" spans="2:8" x14ac:dyDescent="0.25">
      <c r="B1091" s="137" t="s">
        <v>50</v>
      </c>
      <c r="C1091" s="138" t="s">
        <v>68</v>
      </c>
      <c r="D1091" s="138" t="s">
        <v>144</v>
      </c>
      <c r="E1091" s="138" t="s">
        <v>52</v>
      </c>
      <c r="F1091" s="136">
        <v>6.06</v>
      </c>
      <c r="G1091" s="148">
        <v>3.8649304539999996</v>
      </c>
      <c r="H1091" s="149">
        <v>2.8870462960000003</v>
      </c>
    </row>
    <row r="1092" spans="2:8" x14ac:dyDescent="0.25">
      <c r="B1092" s="137" t="s">
        <v>50</v>
      </c>
      <c r="C1092" s="138" t="s">
        <v>68</v>
      </c>
      <c r="D1092" s="138" t="s">
        <v>143</v>
      </c>
      <c r="E1092" s="138" t="s">
        <v>52</v>
      </c>
      <c r="F1092" s="136">
        <v>6.06</v>
      </c>
      <c r="G1092" s="148">
        <v>3.8649304539999996</v>
      </c>
      <c r="H1092" s="149">
        <v>2.8870462960000003</v>
      </c>
    </row>
    <row r="1093" spans="2:8" x14ac:dyDescent="0.25">
      <c r="B1093" s="137" t="s">
        <v>50</v>
      </c>
      <c r="C1093" s="138" t="s">
        <v>68</v>
      </c>
      <c r="D1093" s="138" t="s">
        <v>172</v>
      </c>
      <c r="E1093" s="138" t="s">
        <v>51</v>
      </c>
      <c r="F1093" s="136">
        <v>6.06</v>
      </c>
      <c r="G1093" s="148">
        <v>4.2772891839999998</v>
      </c>
      <c r="H1093" s="149">
        <v>3.1950720960000001</v>
      </c>
    </row>
    <row r="1094" spans="2:8" x14ac:dyDescent="0.25">
      <c r="B1094" s="137" t="s">
        <v>50</v>
      </c>
      <c r="C1094" s="138" t="s">
        <v>68</v>
      </c>
      <c r="D1094" s="138" t="s">
        <v>171</v>
      </c>
      <c r="E1094" s="138" t="s">
        <v>51</v>
      </c>
      <c r="F1094" s="136">
        <v>6.06</v>
      </c>
      <c r="G1094" s="148">
        <v>4.2772891839999998</v>
      </c>
      <c r="H1094" s="149">
        <v>3.1950720960000001</v>
      </c>
    </row>
    <row r="1095" spans="2:8" x14ac:dyDescent="0.25">
      <c r="B1095" s="137" t="s">
        <v>50</v>
      </c>
      <c r="C1095" s="138" t="s">
        <v>68</v>
      </c>
      <c r="D1095" s="138" t="s">
        <v>266</v>
      </c>
      <c r="E1095" s="138" t="s">
        <v>49</v>
      </c>
      <c r="F1095" s="136">
        <v>6.06</v>
      </c>
      <c r="G1095" s="148">
        <v>3.8649304539999996</v>
      </c>
      <c r="H1095" s="149">
        <v>2.8870462960000003</v>
      </c>
    </row>
    <row r="1096" spans="2:8" x14ac:dyDescent="0.25">
      <c r="B1096" s="137" t="s">
        <v>50</v>
      </c>
      <c r="C1096" s="138" t="s">
        <v>68</v>
      </c>
      <c r="D1096" s="138" t="s">
        <v>142</v>
      </c>
      <c r="E1096" s="138" t="s">
        <v>52</v>
      </c>
      <c r="F1096" s="136">
        <v>6.06</v>
      </c>
      <c r="G1096" s="148">
        <v>3.8649304539999996</v>
      </c>
      <c r="H1096" s="149">
        <v>2.8870462960000003</v>
      </c>
    </row>
    <row r="1097" spans="2:8" x14ac:dyDescent="0.25">
      <c r="B1097" s="137" t="s">
        <v>50</v>
      </c>
      <c r="C1097" s="138" t="s">
        <v>68</v>
      </c>
      <c r="D1097" s="138" t="s">
        <v>265</v>
      </c>
      <c r="E1097" s="138" t="s">
        <v>49</v>
      </c>
      <c r="F1097" s="136">
        <v>6.06</v>
      </c>
      <c r="G1097" s="148">
        <v>4.178084439</v>
      </c>
      <c r="H1097" s="149">
        <v>3.1209681040000001</v>
      </c>
    </row>
    <row r="1098" spans="2:8" x14ac:dyDescent="0.25">
      <c r="B1098" s="137" t="s">
        <v>50</v>
      </c>
      <c r="C1098" s="138" t="s">
        <v>68</v>
      </c>
      <c r="D1098" s="138" t="s">
        <v>141</v>
      </c>
      <c r="E1098" s="138" t="s">
        <v>52</v>
      </c>
      <c r="F1098" s="136">
        <v>6.06</v>
      </c>
      <c r="G1098" s="148">
        <v>3.8649304539999996</v>
      </c>
      <c r="H1098" s="149">
        <v>2.8870462960000003</v>
      </c>
    </row>
    <row r="1099" spans="2:8" x14ac:dyDescent="0.25">
      <c r="B1099" s="137" t="s">
        <v>50</v>
      </c>
      <c r="C1099" s="138" t="s">
        <v>68</v>
      </c>
      <c r="D1099" s="138" t="s">
        <v>264</v>
      </c>
      <c r="E1099" s="138" t="s">
        <v>49</v>
      </c>
      <c r="F1099" s="136">
        <v>6.06</v>
      </c>
      <c r="G1099" s="148">
        <v>3.8649304539999996</v>
      </c>
      <c r="H1099" s="149">
        <v>2.8870462960000003</v>
      </c>
    </row>
    <row r="1100" spans="2:8" x14ac:dyDescent="0.25">
      <c r="B1100" s="137" t="s">
        <v>50</v>
      </c>
      <c r="C1100" s="138" t="s">
        <v>68</v>
      </c>
      <c r="D1100" s="138" t="s">
        <v>263</v>
      </c>
      <c r="E1100" s="138" t="s">
        <v>49</v>
      </c>
      <c r="F1100" s="136">
        <v>6.06</v>
      </c>
      <c r="G1100" s="148">
        <v>3.8649304539999996</v>
      </c>
      <c r="H1100" s="149">
        <v>2.8870462960000003</v>
      </c>
    </row>
    <row r="1101" spans="2:8" x14ac:dyDescent="0.25">
      <c r="B1101" s="137" t="s">
        <v>50</v>
      </c>
      <c r="C1101" s="138" t="s">
        <v>68</v>
      </c>
      <c r="D1101" s="138" t="s">
        <v>140</v>
      </c>
      <c r="E1101" s="138" t="s">
        <v>52</v>
      </c>
      <c r="F1101" s="136">
        <v>6.06</v>
      </c>
      <c r="G1101" s="148">
        <v>3.8649304539999996</v>
      </c>
      <c r="H1101" s="149">
        <v>2.8870462960000003</v>
      </c>
    </row>
    <row r="1102" spans="2:8" x14ac:dyDescent="0.25">
      <c r="B1102" s="137" t="s">
        <v>50</v>
      </c>
      <c r="C1102" s="138" t="s">
        <v>68</v>
      </c>
      <c r="D1102" s="138" t="s">
        <v>1068</v>
      </c>
      <c r="E1102" s="138" t="s">
        <v>52</v>
      </c>
      <c r="F1102" s="136">
        <v>6.06</v>
      </c>
      <c r="G1102" s="148">
        <v>3.8649304539999996</v>
      </c>
      <c r="H1102" s="149">
        <v>2.8870462960000003</v>
      </c>
    </row>
    <row r="1103" spans="2:8" x14ac:dyDescent="0.25">
      <c r="B1103" s="137" t="s">
        <v>50</v>
      </c>
      <c r="C1103" s="138" t="s">
        <v>68</v>
      </c>
      <c r="D1103" s="138" t="s">
        <v>139</v>
      </c>
      <c r="E1103" s="138" t="s">
        <v>52</v>
      </c>
      <c r="F1103" s="136">
        <v>6.06</v>
      </c>
      <c r="G1103" s="148">
        <v>3.8649304539999996</v>
      </c>
      <c r="H1103" s="149">
        <v>2.8870462960000003</v>
      </c>
    </row>
    <row r="1104" spans="2:8" x14ac:dyDescent="0.25">
      <c r="B1104" s="137" t="s">
        <v>50</v>
      </c>
      <c r="C1104" s="138" t="s">
        <v>68</v>
      </c>
      <c r="D1104" s="138" t="s">
        <v>262</v>
      </c>
      <c r="E1104" s="138" t="s">
        <v>49</v>
      </c>
      <c r="F1104" s="136">
        <v>6.06</v>
      </c>
      <c r="G1104" s="148">
        <v>3.8649304539999996</v>
      </c>
      <c r="H1104" s="149">
        <v>2.8870462960000003</v>
      </c>
    </row>
    <row r="1105" spans="2:8" x14ac:dyDescent="0.25">
      <c r="B1105" s="137" t="s">
        <v>50</v>
      </c>
      <c r="C1105" s="138" t="s">
        <v>68</v>
      </c>
      <c r="D1105" s="138" t="s">
        <v>138</v>
      </c>
      <c r="E1105" s="138" t="s">
        <v>52</v>
      </c>
      <c r="F1105" s="136">
        <v>6.06</v>
      </c>
      <c r="G1105" s="148">
        <v>3.8649304539999996</v>
      </c>
      <c r="H1105" s="149">
        <v>2.8870462960000003</v>
      </c>
    </row>
    <row r="1106" spans="2:8" x14ac:dyDescent="0.25">
      <c r="B1106" s="137" t="s">
        <v>50</v>
      </c>
      <c r="C1106" s="138" t="s">
        <v>68</v>
      </c>
      <c r="D1106" s="138" t="s">
        <v>137</v>
      </c>
      <c r="E1106" s="138" t="s">
        <v>52</v>
      </c>
      <c r="F1106" s="136">
        <v>6.06</v>
      </c>
      <c r="G1106" s="148">
        <v>3.8649304539999996</v>
      </c>
      <c r="H1106" s="149">
        <v>2.8870462960000003</v>
      </c>
    </row>
    <row r="1107" spans="2:8" x14ac:dyDescent="0.25">
      <c r="B1107" s="137" t="s">
        <v>50</v>
      </c>
      <c r="C1107" s="138" t="s">
        <v>68</v>
      </c>
      <c r="D1107" s="138" t="s">
        <v>261</v>
      </c>
      <c r="E1107" s="138" t="s">
        <v>49</v>
      </c>
      <c r="F1107" s="136">
        <v>6.06</v>
      </c>
      <c r="G1107" s="148">
        <v>3.8649304539999996</v>
      </c>
      <c r="H1107" s="149">
        <v>2.8870462960000003</v>
      </c>
    </row>
    <row r="1108" spans="2:8" x14ac:dyDescent="0.25">
      <c r="B1108" s="137" t="s">
        <v>50</v>
      </c>
      <c r="C1108" s="138" t="s">
        <v>68</v>
      </c>
      <c r="D1108" s="138" t="s">
        <v>136</v>
      </c>
      <c r="E1108" s="138" t="s">
        <v>52</v>
      </c>
      <c r="F1108" s="136">
        <v>6.06</v>
      </c>
      <c r="G1108" s="148">
        <v>3.8649304539999996</v>
      </c>
      <c r="H1108" s="149">
        <v>2.8870462960000003</v>
      </c>
    </row>
    <row r="1109" spans="2:8" x14ac:dyDescent="0.25">
      <c r="B1109" s="137" t="s">
        <v>50</v>
      </c>
      <c r="C1109" s="138" t="s">
        <v>68</v>
      </c>
      <c r="D1109" s="138" t="s">
        <v>135</v>
      </c>
      <c r="E1109" s="138" t="s">
        <v>52</v>
      </c>
      <c r="F1109" s="136">
        <v>6.06</v>
      </c>
      <c r="G1109" s="148">
        <v>3.8649304539999996</v>
      </c>
      <c r="H1109" s="149">
        <v>2.8870462960000003</v>
      </c>
    </row>
    <row r="1110" spans="2:8" x14ac:dyDescent="0.25">
      <c r="B1110" s="137" t="s">
        <v>50</v>
      </c>
      <c r="C1110" s="138" t="s">
        <v>68</v>
      </c>
      <c r="D1110" s="138" t="s">
        <v>260</v>
      </c>
      <c r="E1110" s="138" t="s">
        <v>49</v>
      </c>
      <c r="F1110" s="136">
        <v>6.06</v>
      </c>
      <c r="G1110" s="148">
        <v>4.178084439</v>
      </c>
      <c r="H1110" s="149">
        <v>3.1209681040000001</v>
      </c>
    </row>
    <row r="1111" spans="2:8" x14ac:dyDescent="0.25">
      <c r="B1111" s="137" t="s">
        <v>50</v>
      </c>
      <c r="C1111" s="138" t="s">
        <v>68</v>
      </c>
      <c r="D1111" s="138" t="s">
        <v>259</v>
      </c>
      <c r="E1111" s="138" t="s">
        <v>49</v>
      </c>
      <c r="F1111" s="136">
        <v>6.06</v>
      </c>
      <c r="G1111" s="148">
        <v>3.8649304539999996</v>
      </c>
      <c r="H1111" s="149">
        <v>2.8870462960000003</v>
      </c>
    </row>
    <row r="1112" spans="2:8" x14ac:dyDescent="0.25">
      <c r="B1112" s="137" t="s">
        <v>50</v>
      </c>
      <c r="C1112" s="138" t="s">
        <v>68</v>
      </c>
      <c r="D1112" s="138" t="s">
        <v>258</v>
      </c>
      <c r="E1112" s="138" t="s">
        <v>49</v>
      </c>
      <c r="F1112" s="136">
        <v>6.06</v>
      </c>
      <c r="G1112" s="148">
        <v>3.8649304539999996</v>
      </c>
      <c r="H1112" s="149">
        <v>2.8870462960000003</v>
      </c>
    </row>
    <row r="1113" spans="2:8" x14ac:dyDescent="0.25">
      <c r="B1113" s="137" t="s">
        <v>50</v>
      </c>
      <c r="C1113" s="138" t="s">
        <v>68</v>
      </c>
      <c r="D1113" s="138" t="s">
        <v>134</v>
      </c>
      <c r="E1113" s="138" t="s">
        <v>52</v>
      </c>
      <c r="F1113" s="136">
        <v>6.06</v>
      </c>
      <c r="G1113" s="148">
        <v>3.8649304539999996</v>
      </c>
      <c r="H1113" s="149">
        <v>2.8870462960000003</v>
      </c>
    </row>
    <row r="1114" spans="2:8" x14ac:dyDescent="0.25">
      <c r="B1114" s="137" t="s">
        <v>50</v>
      </c>
      <c r="C1114" s="138" t="s">
        <v>68</v>
      </c>
      <c r="D1114" s="138" t="s">
        <v>257</v>
      </c>
      <c r="E1114" s="138" t="s">
        <v>49</v>
      </c>
      <c r="F1114" s="136">
        <v>6.06</v>
      </c>
      <c r="G1114" s="148">
        <v>3.8649304539999996</v>
      </c>
      <c r="H1114" s="149">
        <v>2.8870462960000003</v>
      </c>
    </row>
    <row r="1115" spans="2:8" x14ac:dyDescent="0.25">
      <c r="B1115" s="137" t="s">
        <v>50</v>
      </c>
      <c r="C1115" s="138" t="s">
        <v>68</v>
      </c>
      <c r="D1115" s="138" t="s">
        <v>133</v>
      </c>
      <c r="E1115" s="138" t="s">
        <v>52</v>
      </c>
      <c r="F1115" s="136">
        <v>6.06</v>
      </c>
      <c r="G1115" s="148">
        <v>3.8649304539999996</v>
      </c>
      <c r="H1115" s="149">
        <v>2.8870462960000003</v>
      </c>
    </row>
    <row r="1116" spans="2:8" x14ac:dyDescent="0.25">
      <c r="B1116" s="137" t="s">
        <v>50</v>
      </c>
      <c r="C1116" s="138" t="s">
        <v>68</v>
      </c>
      <c r="D1116" s="138" t="s">
        <v>132</v>
      </c>
      <c r="E1116" s="138" t="s">
        <v>52</v>
      </c>
      <c r="F1116" s="136">
        <v>6.06</v>
      </c>
      <c r="G1116" s="148">
        <v>3.8649304539999996</v>
      </c>
      <c r="H1116" s="149">
        <v>2.8870462960000003</v>
      </c>
    </row>
    <row r="1117" spans="2:8" x14ac:dyDescent="0.25">
      <c r="B1117" s="137" t="s">
        <v>50</v>
      </c>
      <c r="C1117" s="138" t="s">
        <v>68</v>
      </c>
      <c r="D1117" s="138" t="s">
        <v>256</v>
      </c>
      <c r="E1117" s="138" t="s">
        <v>49</v>
      </c>
      <c r="F1117" s="136">
        <v>6.06</v>
      </c>
      <c r="G1117" s="148">
        <v>3.8649304539999996</v>
      </c>
      <c r="H1117" s="149">
        <v>2.8870462960000003</v>
      </c>
    </row>
    <row r="1118" spans="2:8" x14ac:dyDescent="0.25">
      <c r="B1118" s="137" t="s">
        <v>50</v>
      </c>
      <c r="C1118" s="138" t="s">
        <v>68</v>
      </c>
      <c r="D1118" s="138" t="s">
        <v>255</v>
      </c>
      <c r="E1118" s="138" t="s">
        <v>49</v>
      </c>
      <c r="F1118" s="136">
        <v>6.06</v>
      </c>
      <c r="G1118" s="148">
        <v>3.8649304539999996</v>
      </c>
      <c r="H1118" s="149">
        <v>2.8870462960000003</v>
      </c>
    </row>
    <row r="1119" spans="2:8" x14ac:dyDescent="0.25">
      <c r="B1119" s="137" t="s">
        <v>50</v>
      </c>
      <c r="C1119" s="138" t="s">
        <v>68</v>
      </c>
      <c r="D1119" s="138" t="s">
        <v>131</v>
      </c>
      <c r="E1119" s="138" t="s">
        <v>52</v>
      </c>
      <c r="F1119" s="136">
        <v>6.06</v>
      </c>
      <c r="G1119" s="148">
        <v>3.8649304539999996</v>
      </c>
      <c r="H1119" s="149">
        <v>2.8870462960000003</v>
      </c>
    </row>
    <row r="1120" spans="2:8" x14ac:dyDescent="0.25">
      <c r="B1120" s="137" t="s">
        <v>50</v>
      </c>
      <c r="C1120" s="138" t="s">
        <v>68</v>
      </c>
      <c r="D1120" s="138" t="s">
        <v>130</v>
      </c>
      <c r="E1120" s="138" t="s">
        <v>52</v>
      </c>
      <c r="F1120" s="136">
        <v>6.06</v>
      </c>
      <c r="G1120" s="148">
        <v>3.8649304539999996</v>
      </c>
      <c r="H1120" s="149">
        <v>2.8870462960000003</v>
      </c>
    </row>
    <row r="1121" spans="2:8" x14ac:dyDescent="0.25">
      <c r="B1121" s="137" t="s">
        <v>50</v>
      </c>
      <c r="C1121" s="138" t="s">
        <v>68</v>
      </c>
      <c r="D1121" s="138" t="s">
        <v>129</v>
      </c>
      <c r="E1121" s="138" t="s">
        <v>52</v>
      </c>
      <c r="F1121" s="136">
        <v>6.06</v>
      </c>
      <c r="G1121" s="148">
        <v>3.8649304539999996</v>
      </c>
      <c r="H1121" s="149">
        <v>2.8870462960000003</v>
      </c>
    </row>
    <row r="1122" spans="2:8" x14ac:dyDescent="0.25">
      <c r="B1122" s="137" t="s">
        <v>50</v>
      </c>
      <c r="C1122" s="138" t="s">
        <v>68</v>
      </c>
      <c r="D1122" s="138" t="s">
        <v>128</v>
      </c>
      <c r="E1122" s="138" t="s">
        <v>52</v>
      </c>
      <c r="F1122" s="136">
        <v>6.06</v>
      </c>
      <c r="G1122" s="148">
        <v>3.8649304539999996</v>
      </c>
      <c r="H1122" s="149">
        <v>2.8870462960000003</v>
      </c>
    </row>
    <row r="1123" spans="2:8" x14ac:dyDescent="0.25">
      <c r="B1123" s="137" t="s">
        <v>50</v>
      </c>
      <c r="C1123" s="138" t="s">
        <v>68</v>
      </c>
      <c r="D1123" s="138" t="s">
        <v>1105</v>
      </c>
      <c r="E1123" s="138" t="s">
        <v>49</v>
      </c>
      <c r="F1123" s="136">
        <v>6.06</v>
      </c>
      <c r="G1123" s="148">
        <v>3.8649304539999996</v>
      </c>
      <c r="H1123" s="149">
        <v>2.8870462960000003</v>
      </c>
    </row>
    <row r="1124" spans="2:8" x14ac:dyDescent="0.25">
      <c r="B1124" s="137" t="s">
        <v>50</v>
      </c>
      <c r="C1124" s="138" t="s">
        <v>68</v>
      </c>
      <c r="D1124" s="138" t="s">
        <v>127</v>
      </c>
      <c r="E1124" s="138" t="s">
        <v>52</v>
      </c>
      <c r="F1124" s="136">
        <v>6.06</v>
      </c>
      <c r="G1124" s="148">
        <v>3.8649304539999996</v>
      </c>
      <c r="H1124" s="149">
        <v>2.8870462960000003</v>
      </c>
    </row>
    <row r="1125" spans="2:8" x14ac:dyDescent="0.25">
      <c r="B1125" s="137" t="s">
        <v>50</v>
      </c>
      <c r="C1125" s="138" t="s">
        <v>68</v>
      </c>
      <c r="D1125" s="138" t="s">
        <v>254</v>
      </c>
      <c r="E1125" s="138" t="s">
        <v>49</v>
      </c>
      <c r="F1125" s="136">
        <v>6.06</v>
      </c>
      <c r="G1125" s="148">
        <v>3.8649304539999996</v>
      </c>
      <c r="H1125" s="149">
        <v>2.8870462960000003</v>
      </c>
    </row>
    <row r="1126" spans="2:8" x14ac:dyDescent="0.25">
      <c r="B1126" s="137" t="s">
        <v>50</v>
      </c>
      <c r="C1126" s="138" t="s">
        <v>68</v>
      </c>
      <c r="D1126" s="138" t="s">
        <v>253</v>
      </c>
      <c r="E1126" s="138" t="s">
        <v>49</v>
      </c>
      <c r="F1126" s="136">
        <v>6.06</v>
      </c>
      <c r="G1126" s="148">
        <v>3.8649304539999996</v>
      </c>
      <c r="H1126" s="149">
        <v>2.8870462960000003</v>
      </c>
    </row>
    <row r="1127" spans="2:8" x14ac:dyDescent="0.25">
      <c r="B1127" s="137" t="s">
        <v>50</v>
      </c>
      <c r="C1127" s="138" t="s">
        <v>68</v>
      </c>
      <c r="D1127" s="138" t="s">
        <v>252</v>
      </c>
      <c r="E1127" s="138" t="s">
        <v>49</v>
      </c>
      <c r="F1127" s="136">
        <v>6.06</v>
      </c>
      <c r="G1127" s="148">
        <v>3.8649304539999996</v>
      </c>
      <c r="H1127" s="149">
        <v>2.8870462960000003</v>
      </c>
    </row>
    <row r="1128" spans="2:8" x14ac:dyDescent="0.25">
      <c r="B1128" s="137" t="s">
        <v>50</v>
      </c>
      <c r="C1128" s="138" t="s">
        <v>68</v>
      </c>
      <c r="D1128" s="138" t="s">
        <v>126</v>
      </c>
      <c r="E1128" s="138" t="s">
        <v>52</v>
      </c>
      <c r="F1128" s="136">
        <v>6.06</v>
      </c>
      <c r="G1128" s="148">
        <v>3.8649304539999996</v>
      </c>
      <c r="H1128" s="149">
        <v>2.8870462960000003</v>
      </c>
    </row>
    <row r="1129" spans="2:8" x14ac:dyDescent="0.25">
      <c r="B1129" s="137" t="s">
        <v>50</v>
      </c>
      <c r="C1129" s="138" t="s">
        <v>68</v>
      </c>
      <c r="D1129" s="138" t="s">
        <v>251</v>
      </c>
      <c r="E1129" s="138" t="s">
        <v>49</v>
      </c>
      <c r="F1129" s="136">
        <v>6.06</v>
      </c>
      <c r="G1129" s="148">
        <v>3.8649304539999996</v>
      </c>
      <c r="H1129" s="149">
        <v>2.8870462960000003</v>
      </c>
    </row>
    <row r="1130" spans="2:8" x14ac:dyDescent="0.25">
      <c r="B1130" s="137" t="s">
        <v>50</v>
      </c>
      <c r="C1130" s="138" t="s">
        <v>68</v>
      </c>
      <c r="D1130" s="138" t="s">
        <v>250</v>
      </c>
      <c r="E1130" s="138" t="s">
        <v>49</v>
      </c>
      <c r="F1130" s="136">
        <v>6.06</v>
      </c>
      <c r="G1130" s="148">
        <v>3.8649304539999996</v>
      </c>
      <c r="H1130" s="149">
        <v>2.8870462960000003</v>
      </c>
    </row>
    <row r="1131" spans="2:8" x14ac:dyDescent="0.25">
      <c r="B1131" s="137" t="s">
        <v>50</v>
      </c>
      <c r="C1131" s="138" t="s">
        <v>68</v>
      </c>
      <c r="D1131" s="138" t="s">
        <v>1023</v>
      </c>
      <c r="E1131" s="138" t="s">
        <v>49</v>
      </c>
      <c r="F1131" s="136">
        <v>6.06</v>
      </c>
      <c r="G1131" s="148">
        <v>3.8649304539999996</v>
      </c>
      <c r="H1131" s="149">
        <v>2.8870462960000003</v>
      </c>
    </row>
    <row r="1132" spans="2:8" x14ac:dyDescent="0.25">
      <c r="B1132" s="137" t="s">
        <v>50</v>
      </c>
      <c r="C1132" s="138" t="s">
        <v>68</v>
      </c>
      <c r="D1132" s="138" t="s">
        <v>249</v>
      </c>
      <c r="E1132" s="138" t="s">
        <v>49</v>
      </c>
      <c r="F1132" s="136">
        <v>6.06</v>
      </c>
      <c r="G1132" s="148">
        <v>3.8649304539999996</v>
      </c>
      <c r="H1132" s="149">
        <v>2.8870462960000003</v>
      </c>
    </row>
    <row r="1133" spans="2:8" x14ac:dyDescent="0.25">
      <c r="B1133" s="137" t="s">
        <v>50</v>
      </c>
      <c r="C1133" s="138" t="s">
        <v>68</v>
      </c>
      <c r="D1133" s="138" t="s">
        <v>248</v>
      </c>
      <c r="E1133" s="138" t="s">
        <v>49</v>
      </c>
      <c r="F1133" s="136">
        <v>6.06</v>
      </c>
      <c r="G1133" s="148">
        <v>3.8649304539999996</v>
      </c>
      <c r="H1133" s="149">
        <v>2.8870462960000003</v>
      </c>
    </row>
    <row r="1134" spans="2:8" x14ac:dyDescent="0.25">
      <c r="B1134" s="137" t="s">
        <v>50</v>
      </c>
      <c r="C1134" s="138" t="s">
        <v>68</v>
      </c>
      <c r="D1134" s="138" t="s">
        <v>247</v>
      </c>
      <c r="E1134" s="138" t="s">
        <v>49</v>
      </c>
      <c r="F1134" s="136">
        <v>6.06</v>
      </c>
      <c r="G1134" s="148">
        <v>3.8649304539999996</v>
      </c>
      <c r="H1134" s="149">
        <v>2.8870462960000003</v>
      </c>
    </row>
    <row r="1135" spans="2:8" x14ac:dyDescent="0.25">
      <c r="B1135" s="137" t="s">
        <v>50</v>
      </c>
      <c r="C1135" s="138" t="s">
        <v>68</v>
      </c>
      <c r="D1135" s="138" t="s">
        <v>246</v>
      </c>
      <c r="E1135" s="138" t="s">
        <v>49</v>
      </c>
      <c r="F1135" s="136">
        <v>6.06</v>
      </c>
      <c r="G1135" s="148">
        <v>3.8649304539999996</v>
      </c>
      <c r="H1135" s="149">
        <v>2.8870462960000003</v>
      </c>
    </row>
    <row r="1136" spans="2:8" x14ac:dyDescent="0.25">
      <c r="B1136" s="137" t="s">
        <v>50</v>
      </c>
      <c r="C1136" s="138" t="s">
        <v>68</v>
      </c>
      <c r="D1136" s="138" t="s">
        <v>245</v>
      </c>
      <c r="E1136" s="138" t="s">
        <v>49</v>
      </c>
      <c r="F1136" s="136">
        <v>6.06</v>
      </c>
      <c r="G1136" s="148">
        <v>3.8649304539999996</v>
      </c>
      <c r="H1136" s="149">
        <v>2.8870462960000003</v>
      </c>
    </row>
    <row r="1137" spans="2:8" x14ac:dyDescent="0.25">
      <c r="B1137" s="137" t="s">
        <v>50</v>
      </c>
      <c r="C1137" s="138" t="s">
        <v>68</v>
      </c>
      <c r="D1137" s="138" t="s">
        <v>125</v>
      </c>
      <c r="E1137" s="138" t="s">
        <v>52</v>
      </c>
      <c r="F1137" s="136">
        <v>6.06</v>
      </c>
      <c r="G1137" s="148">
        <v>3.8649304539999996</v>
      </c>
      <c r="H1137" s="149">
        <v>2.8870462960000003</v>
      </c>
    </row>
    <row r="1138" spans="2:8" x14ac:dyDescent="0.25">
      <c r="B1138" s="137" t="s">
        <v>50</v>
      </c>
      <c r="C1138" s="138" t="s">
        <v>68</v>
      </c>
      <c r="D1138" s="138" t="s">
        <v>244</v>
      </c>
      <c r="E1138" s="138" t="s">
        <v>49</v>
      </c>
      <c r="F1138" s="136">
        <v>6.06</v>
      </c>
      <c r="G1138" s="148">
        <v>4.178084439</v>
      </c>
      <c r="H1138" s="149">
        <v>3.1209681040000001</v>
      </c>
    </row>
    <row r="1139" spans="2:8" x14ac:dyDescent="0.25">
      <c r="B1139" s="137" t="s">
        <v>50</v>
      </c>
      <c r="C1139" s="138" t="s">
        <v>68</v>
      </c>
      <c r="D1139" s="138" t="s">
        <v>243</v>
      </c>
      <c r="E1139" s="138" t="s">
        <v>49</v>
      </c>
      <c r="F1139" s="136">
        <v>6.06</v>
      </c>
      <c r="G1139" s="148">
        <v>4.178084439</v>
      </c>
      <c r="H1139" s="149">
        <v>3.1209681040000001</v>
      </c>
    </row>
    <row r="1140" spans="2:8" x14ac:dyDescent="0.25">
      <c r="B1140" s="137" t="s">
        <v>50</v>
      </c>
      <c r="C1140" s="138" t="s">
        <v>68</v>
      </c>
      <c r="D1140" s="138" t="s">
        <v>242</v>
      </c>
      <c r="E1140" s="138" t="s">
        <v>49</v>
      </c>
      <c r="F1140" s="136">
        <v>6.06</v>
      </c>
      <c r="G1140" s="148">
        <v>3.8649304539999996</v>
      </c>
      <c r="H1140" s="149">
        <v>2.8870462960000003</v>
      </c>
    </row>
    <row r="1141" spans="2:8" x14ac:dyDescent="0.25">
      <c r="B1141" s="137" t="s">
        <v>50</v>
      </c>
      <c r="C1141" s="138" t="s">
        <v>68</v>
      </c>
      <c r="D1141" s="138" t="s">
        <v>241</v>
      </c>
      <c r="E1141" s="138" t="s">
        <v>49</v>
      </c>
      <c r="F1141" s="136">
        <v>6.06</v>
      </c>
      <c r="G1141" s="148">
        <v>3.8649304539999996</v>
      </c>
      <c r="H1141" s="149">
        <v>2.8870462960000003</v>
      </c>
    </row>
    <row r="1142" spans="2:8" x14ac:dyDescent="0.25">
      <c r="B1142" s="137" t="s">
        <v>50</v>
      </c>
      <c r="C1142" s="138" t="s">
        <v>68</v>
      </c>
      <c r="D1142" s="138" t="s">
        <v>124</v>
      </c>
      <c r="E1142" s="138" t="s">
        <v>52</v>
      </c>
      <c r="F1142" s="136">
        <v>6.06</v>
      </c>
      <c r="G1142" s="148">
        <v>3.8649304539999996</v>
      </c>
      <c r="H1142" s="149">
        <v>2.8870462960000003</v>
      </c>
    </row>
    <row r="1143" spans="2:8" x14ac:dyDescent="0.25">
      <c r="B1143" s="137" t="s">
        <v>50</v>
      </c>
      <c r="C1143" s="138" t="s">
        <v>68</v>
      </c>
      <c r="D1143" s="138" t="s">
        <v>1086</v>
      </c>
      <c r="E1143" s="138" t="s">
        <v>52</v>
      </c>
      <c r="F1143" s="136">
        <v>6.06</v>
      </c>
      <c r="G1143" s="148">
        <v>4.178084439</v>
      </c>
      <c r="H1143" s="149">
        <v>3.1209681040000001</v>
      </c>
    </row>
    <row r="1144" spans="2:8" x14ac:dyDescent="0.25">
      <c r="B1144" s="137" t="s">
        <v>50</v>
      </c>
      <c r="C1144" s="138" t="s">
        <v>68</v>
      </c>
      <c r="D1144" s="138" t="s">
        <v>240</v>
      </c>
      <c r="E1144" s="138" t="s">
        <v>49</v>
      </c>
      <c r="F1144" s="136">
        <v>6.06</v>
      </c>
      <c r="G1144" s="148">
        <v>3.8649304539999996</v>
      </c>
      <c r="H1144" s="149">
        <v>2.8870462960000003</v>
      </c>
    </row>
    <row r="1145" spans="2:8" x14ac:dyDescent="0.25">
      <c r="B1145" s="137" t="s">
        <v>50</v>
      </c>
      <c r="C1145" s="138" t="s">
        <v>68</v>
      </c>
      <c r="D1145" s="138" t="s">
        <v>239</v>
      </c>
      <c r="E1145" s="138" t="s">
        <v>49</v>
      </c>
      <c r="F1145" s="136">
        <v>6.06</v>
      </c>
      <c r="G1145" s="148">
        <v>3.8649304539999996</v>
      </c>
      <c r="H1145" s="149">
        <v>2.8870462960000003</v>
      </c>
    </row>
    <row r="1146" spans="2:8" x14ac:dyDescent="0.25">
      <c r="B1146" s="137" t="s">
        <v>50</v>
      </c>
      <c r="C1146" s="138" t="s">
        <v>68</v>
      </c>
      <c r="D1146" s="138" t="s">
        <v>238</v>
      </c>
      <c r="E1146" s="138" t="s">
        <v>49</v>
      </c>
      <c r="F1146" s="136">
        <v>6.06</v>
      </c>
      <c r="G1146" s="148">
        <v>3.8649304539999996</v>
      </c>
      <c r="H1146" s="149">
        <v>2.8870462960000003</v>
      </c>
    </row>
    <row r="1147" spans="2:8" x14ac:dyDescent="0.25">
      <c r="B1147" s="137" t="s">
        <v>50</v>
      </c>
      <c r="C1147" s="138" t="s">
        <v>68</v>
      </c>
      <c r="D1147" s="138" t="s">
        <v>237</v>
      </c>
      <c r="E1147" s="138" t="s">
        <v>49</v>
      </c>
      <c r="F1147" s="136">
        <v>6.06</v>
      </c>
      <c r="G1147" s="148">
        <v>3.8649304539999996</v>
      </c>
      <c r="H1147" s="149">
        <v>2.8870462960000003</v>
      </c>
    </row>
    <row r="1148" spans="2:8" x14ac:dyDescent="0.25">
      <c r="B1148" s="137" t="s">
        <v>50</v>
      </c>
      <c r="C1148" s="138" t="s">
        <v>68</v>
      </c>
      <c r="D1148" s="138" t="s">
        <v>236</v>
      </c>
      <c r="E1148" s="138" t="s">
        <v>49</v>
      </c>
      <c r="F1148" s="136">
        <v>6.06</v>
      </c>
      <c r="G1148" s="148">
        <v>3.8649304539999996</v>
      </c>
      <c r="H1148" s="149">
        <v>2.8870462960000003</v>
      </c>
    </row>
    <row r="1149" spans="2:8" x14ac:dyDescent="0.25">
      <c r="B1149" s="137" t="s">
        <v>50</v>
      </c>
      <c r="C1149" s="138" t="s">
        <v>68</v>
      </c>
      <c r="D1149" s="138" t="s">
        <v>1102</v>
      </c>
      <c r="E1149" s="138" t="s">
        <v>49</v>
      </c>
      <c r="F1149" s="136">
        <v>6.06</v>
      </c>
      <c r="G1149" s="148">
        <v>3.8649304539999996</v>
      </c>
      <c r="H1149" s="149">
        <v>2.8870462960000003</v>
      </c>
    </row>
    <row r="1150" spans="2:8" x14ac:dyDescent="0.25">
      <c r="B1150" s="137" t="s">
        <v>50</v>
      </c>
      <c r="C1150" s="138" t="s">
        <v>68</v>
      </c>
      <c r="D1150" s="138" t="s">
        <v>123</v>
      </c>
      <c r="E1150" s="138" t="s">
        <v>52</v>
      </c>
      <c r="F1150" s="136">
        <v>6.06</v>
      </c>
      <c r="G1150" s="148">
        <v>3.8649304539999996</v>
      </c>
      <c r="H1150" s="149">
        <v>2.8870462960000003</v>
      </c>
    </row>
    <row r="1151" spans="2:8" x14ac:dyDescent="0.25">
      <c r="B1151" s="137" t="s">
        <v>50</v>
      </c>
      <c r="C1151" s="138" t="s">
        <v>68</v>
      </c>
      <c r="D1151" s="138" t="s">
        <v>235</v>
      </c>
      <c r="E1151" s="138" t="s">
        <v>49</v>
      </c>
      <c r="F1151" s="136">
        <v>6.06</v>
      </c>
      <c r="G1151" s="148">
        <v>3.8649304539999996</v>
      </c>
      <c r="H1151" s="149">
        <v>2.8870462960000003</v>
      </c>
    </row>
    <row r="1152" spans="2:8" x14ac:dyDescent="0.25">
      <c r="B1152" s="137" t="s">
        <v>50</v>
      </c>
      <c r="C1152" s="138" t="s">
        <v>68</v>
      </c>
      <c r="D1152" s="138" t="s">
        <v>234</v>
      </c>
      <c r="E1152" s="138" t="s">
        <v>49</v>
      </c>
      <c r="F1152" s="136">
        <v>6.06</v>
      </c>
      <c r="G1152" s="148">
        <v>3.8649304539999996</v>
      </c>
      <c r="H1152" s="149">
        <v>2.8870462960000003</v>
      </c>
    </row>
    <row r="1153" spans="2:8" x14ac:dyDescent="0.25">
      <c r="B1153" s="137" t="s">
        <v>50</v>
      </c>
      <c r="C1153" s="138" t="s">
        <v>68</v>
      </c>
      <c r="D1153" s="138" t="s">
        <v>122</v>
      </c>
      <c r="E1153" s="138" t="s">
        <v>52</v>
      </c>
      <c r="F1153" s="136">
        <v>6.06</v>
      </c>
      <c r="G1153" s="148">
        <v>3.8649304539999996</v>
      </c>
      <c r="H1153" s="149">
        <v>2.8870462960000003</v>
      </c>
    </row>
    <row r="1154" spans="2:8" x14ac:dyDescent="0.25">
      <c r="B1154" s="137" t="s">
        <v>50</v>
      </c>
      <c r="C1154" s="138" t="s">
        <v>68</v>
      </c>
      <c r="D1154" s="138" t="s">
        <v>1088</v>
      </c>
      <c r="E1154" s="138" t="s">
        <v>52</v>
      </c>
      <c r="F1154" s="136">
        <v>6.06</v>
      </c>
      <c r="G1154" s="148">
        <v>4.178084439</v>
      </c>
      <c r="H1154" s="149">
        <v>3.1209681040000001</v>
      </c>
    </row>
    <row r="1155" spans="2:8" x14ac:dyDescent="0.25">
      <c r="B1155" s="137" t="s">
        <v>50</v>
      </c>
      <c r="C1155" s="138" t="s">
        <v>68</v>
      </c>
      <c r="D1155" s="138" t="s">
        <v>121</v>
      </c>
      <c r="E1155" s="138" t="s">
        <v>52</v>
      </c>
      <c r="F1155" s="136">
        <v>6.06</v>
      </c>
      <c r="G1155" s="148">
        <v>3.8649304539999996</v>
      </c>
      <c r="H1155" s="149">
        <v>2.8870462960000003</v>
      </c>
    </row>
    <row r="1156" spans="2:8" x14ac:dyDescent="0.25">
      <c r="B1156" s="137" t="s">
        <v>50</v>
      </c>
      <c r="C1156" s="138" t="s">
        <v>68</v>
      </c>
      <c r="D1156" s="138" t="s">
        <v>1100</v>
      </c>
      <c r="E1156" s="138" t="s">
        <v>52</v>
      </c>
      <c r="F1156" s="136">
        <v>6.06</v>
      </c>
      <c r="G1156" s="148">
        <v>4.178084439</v>
      </c>
      <c r="H1156" s="149">
        <v>3.1209681040000001</v>
      </c>
    </row>
    <row r="1157" spans="2:8" x14ac:dyDescent="0.25">
      <c r="B1157" s="137" t="s">
        <v>50</v>
      </c>
      <c r="C1157" s="138" t="s">
        <v>68</v>
      </c>
      <c r="D1157" s="138" t="s">
        <v>233</v>
      </c>
      <c r="E1157" s="138" t="s">
        <v>49</v>
      </c>
      <c r="F1157" s="136">
        <v>6.06</v>
      </c>
      <c r="G1157" s="148">
        <v>3.8649304539999996</v>
      </c>
      <c r="H1157" s="149">
        <v>2.8870462960000003</v>
      </c>
    </row>
    <row r="1158" spans="2:8" x14ac:dyDescent="0.25">
      <c r="B1158" s="137" t="s">
        <v>50</v>
      </c>
      <c r="C1158" s="138" t="s">
        <v>68</v>
      </c>
      <c r="D1158" s="138" t="s">
        <v>232</v>
      </c>
      <c r="E1158" s="138" t="s">
        <v>49</v>
      </c>
      <c r="F1158" s="136">
        <v>6.06</v>
      </c>
      <c r="G1158" s="148">
        <v>4.178084439</v>
      </c>
      <c r="H1158" s="149">
        <v>3.1209681040000001</v>
      </c>
    </row>
    <row r="1159" spans="2:8" x14ac:dyDescent="0.25">
      <c r="B1159" s="137" t="s">
        <v>50</v>
      </c>
      <c r="C1159" s="138" t="s">
        <v>68</v>
      </c>
      <c r="D1159" s="138" t="s">
        <v>120</v>
      </c>
      <c r="E1159" s="138" t="s">
        <v>52</v>
      </c>
      <c r="F1159" s="136">
        <v>6.06</v>
      </c>
      <c r="G1159" s="148">
        <v>3.8649304539999996</v>
      </c>
      <c r="H1159" s="149">
        <v>2.8870462960000003</v>
      </c>
    </row>
    <row r="1160" spans="2:8" x14ac:dyDescent="0.25">
      <c r="B1160" s="137" t="s">
        <v>50</v>
      </c>
      <c r="C1160" s="138" t="s">
        <v>68</v>
      </c>
      <c r="D1160" s="138" t="s">
        <v>231</v>
      </c>
      <c r="E1160" s="138" t="s">
        <v>49</v>
      </c>
      <c r="F1160" s="136">
        <v>6.06</v>
      </c>
      <c r="G1160" s="148">
        <v>4.178084439</v>
      </c>
      <c r="H1160" s="149">
        <v>3.1209681040000001</v>
      </c>
    </row>
    <row r="1161" spans="2:8" x14ac:dyDescent="0.25">
      <c r="B1161" s="137" t="s">
        <v>50</v>
      </c>
      <c r="C1161" s="138" t="s">
        <v>68</v>
      </c>
      <c r="D1161" s="138" t="s">
        <v>1087</v>
      </c>
      <c r="E1161" s="138" t="s">
        <v>52</v>
      </c>
      <c r="F1161" s="136">
        <v>6.06</v>
      </c>
      <c r="G1161" s="148">
        <v>4.178084439</v>
      </c>
      <c r="H1161" s="149">
        <v>3.1209681040000001</v>
      </c>
    </row>
    <row r="1162" spans="2:8" x14ac:dyDescent="0.25">
      <c r="B1162" s="137" t="s">
        <v>50</v>
      </c>
      <c r="C1162" s="138" t="s">
        <v>68</v>
      </c>
      <c r="D1162" s="138" t="s">
        <v>1077</v>
      </c>
      <c r="E1162" s="138" t="s">
        <v>52</v>
      </c>
      <c r="F1162" s="136">
        <v>6.06</v>
      </c>
      <c r="G1162" s="148">
        <v>4.178084439</v>
      </c>
      <c r="H1162" s="149">
        <v>3.1209681040000001</v>
      </c>
    </row>
    <row r="1163" spans="2:8" x14ac:dyDescent="0.25">
      <c r="B1163" s="137" t="s">
        <v>50</v>
      </c>
      <c r="C1163" s="138" t="s">
        <v>68</v>
      </c>
      <c r="D1163" s="138" t="s">
        <v>119</v>
      </c>
      <c r="E1163" s="138" t="s">
        <v>52</v>
      </c>
      <c r="F1163" s="136">
        <v>6.06</v>
      </c>
      <c r="G1163" s="148">
        <v>3.8649304539999996</v>
      </c>
      <c r="H1163" s="149">
        <v>2.8870462960000003</v>
      </c>
    </row>
    <row r="1164" spans="2:8" x14ac:dyDescent="0.25">
      <c r="B1164" s="137" t="s">
        <v>50</v>
      </c>
      <c r="C1164" s="138" t="s">
        <v>68</v>
      </c>
      <c r="D1164" s="138" t="s">
        <v>1097</v>
      </c>
      <c r="E1164" s="138" t="s">
        <v>52</v>
      </c>
      <c r="F1164" s="136">
        <v>6.06</v>
      </c>
      <c r="G1164" s="148">
        <v>4.178084439</v>
      </c>
      <c r="H1164" s="149">
        <v>3.1209681040000001</v>
      </c>
    </row>
    <row r="1165" spans="2:8" x14ac:dyDescent="0.25">
      <c r="B1165" s="137" t="s">
        <v>50</v>
      </c>
      <c r="C1165" s="138" t="s">
        <v>68</v>
      </c>
      <c r="D1165" s="138" t="s">
        <v>118</v>
      </c>
      <c r="E1165" s="138" t="s">
        <v>52</v>
      </c>
      <c r="F1165" s="136">
        <v>6.06</v>
      </c>
      <c r="G1165" s="148">
        <v>3.8649304539999996</v>
      </c>
      <c r="H1165" s="149">
        <v>2.8870462960000003</v>
      </c>
    </row>
    <row r="1166" spans="2:8" x14ac:dyDescent="0.25">
      <c r="B1166" s="137" t="s">
        <v>50</v>
      </c>
      <c r="C1166" s="138" t="s">
        <v>68</v>
      </c>
      <c r="D1166" s="138" t="s">
        <v>170</v>
      </c>
      <c r="E1166" s="138" t="s">
        <v>51</v>
      </c>
      <c r="F1166" s="136">
        <v>6.06</v>
      </c>
      <c r="G1166" s="148">
        <v>4.4425618130000002</v>
      </c>
      <c r="H1166" s="149">
        <v>3.3185282880000004</v>
      </c>
    </row>
    <row r="1167" spans="2:8" x14ac:dyDescent="0.25">
      <c r="B1167" s="137" t="s">
        <v>50</v>
      </c>
      <c r="C1167" s="138" t="s">
        <v>68</v>
      </c>
      <c r="D1167" s="138" t="s">
        <v>169</v>
      </c>
      <c r="E1167" s="138" t="s">
        <v>51</v>
      </c>
      <c r="F1167" s="136">
        <v>6.06</v>
      </c>
      <c r="G1167" s="148">
        <v>4.4425618130000002</v>
      </c>
      <c r="H1167" s="149">
        <v>3.3185282880000004</v>
      </c>
    </row>
    <row r="1168" spans="2:8" x14ac:dyDescent="0.25">
      <c r="B1168" s="137" t="s">
        <v>50</v>
      </c>
      <c r="C1168" s="138" t="s">
        <v>68</v>
      </c>
      <c r="D1168" s="138" t="s">
        <v>117</v>
      </c>
      <c r="E1168" s="138" t="s">
        <v>52</v>
      </c>
      <c r="F1168" s="136">
        <v>6.06</v>
      </c>
      <c r="G1168" s="148">
        <v>3.8649304539999996</v>
      </c>
      <c r="H1168" s="149">
        <v>2.8870462960000003</v>
      </c>
    </row>
    <row r="1169" spans="2:8" x14ac:dyDescent="0.25">
      <c r="B1169" s="137" t="s">
        <v>50</v>
      </c>
      <c r="C1169" s="138" t="s">
        <v>68</v>
      </c>
      <c r="D1169" s="138" t="s">
        <v>230</v>
      </c>
      <c r="E1169" s="138" t="s">
        <v>49</v>
      </c>
      <c r="F1169" s="136">
        <v>6.06</v>
      </c>
      <c r="G1169" s="148">
        <v>3.8649304539999996</v>
      </c>
      <c r="H1169" s="149">
        <v>2.8870462960000003</v>
      </c>
    </row>
    <row r="1170" spans="2:8" x14ac:dyDescent="0.25">
      <c r="B1170" s="137" t="s">
        <v>50</v>
      </c>
      <c r="C1170" s="138" t="s">
        <v>68</v>
      </c>
      <c r="D1170" s="138" t="s">
        <v>116</v>
      </c>
      <c r="E1170" s="138" t="s">
        <v>52</v>
      </c>
      <c r="F1170" s="136">
        <v>6.06</v>
      </c>
      <c r="G1170" s="148">
        <v>3.8649304539999996</v>
      </c>
      <c r="H1170" s="149">
        <v>2.8870462960000003</v>
      </c>
    </row>
    <row r="1171" spans="2:8" x14ac:dyDescent="0.25">
      <c r="B1171" s="137" t="s">
        <v>50</v>
      </c>
      <c r="C1171" s="138" t="s">
        <v>68</v>
      </c>
      <c r="D1171" s="138" t="s">
        <v>229</v>
      </c>
      <c r="E1171" s="138" t="s">
        <v>49</v>
      </c>
      <c r="F1171" s="136">
        <v>6.06</v>
      </c>
      <c r="G1171" s="148">
        <v>3.8649304539999996</v>
      </c>
      <c r="H1171" s="149">
        <v>2.8870462960000003</v>
      </c>
    </row>
    <row r="1172" spans="2:8" x14ac:dyDescent="0.25">
      <c r="B1172" s="137" t="s">
        <v>50</v>
      </c>
      <c r="C1172" s="138" t="s">
        <v>68</v>
      </c>
      <c r="D1172" s="138" t="s">
        <v>228</v>
      </c>
      <c r="E1172" s="138" t="s">
        <v>49</v>
      </c>
      <c r="F1172" s="136">
        <v>6.06</v>
      </c>
      <c r="G1172" s="148">
        <v>3.8649304539999996</v>
      </c>
      <c r="H1172" s="149">
        <v>2.8870462960000003</v>
      </c>
    </row>
    <row r="1173" spans="2:8" x14ac:dyDescent="0.25">
      <c r="B1173" s="137" t="s">
        <v>50</v>
      </c>
      <c r="C1173" s="138" t="s">
        <v>68</v>
      </c>
      <c r="D1173" s="138" t="s">
        <v>227</v>
      </c>
      <c r="E1173" s="138" t="s">
        <v>49</v>
      </c>
      <c r="F1173" s="136">
        <v>6.06</v>
      </c>
      <c r="G1173" s="148">
        <v>3.8649304539999996</v>
      </c>
      <c r="H1173" s="149">
        <v>2.8870462960000003</v>
      </c>
    </row>
    <row r="1174" spans="2:8" x14ac:dyDescent="0.25">
      <c r="B1174" s="137" t="s">
        <v>50</v>
      </c>
      <c r="C1174" s="138" t="s">
        <v>68</v>
      </c>
      <c r="D1174" s="138" t="s">
        <v>115</v>
      </c>
      <c r="E1174" s="138" t="s">
        <v>52</v>
      </c>
      <c r="F1174" s="136">
        <v>6.06</v>
      </c>
      <c r="G1174" s="148">
        <v>3.8649304539999996</v>
      </c>
      <c r="H1174" s="149">
        <v>2.8870462960000003</v>
      </c>
    </row>
    <row r="1175" spans="2:8" x14ac:dyDescent="0.25">
      <c r="B1175" s="137" t="s">
        <v>50</v>
      </c>
      <c r="C1175" s="138" t="s">
        <v>68</v>
      </c>
      <c r="D1175" s="138" t="s">
        <v>114</v>
      </c>
      <c r="E1175" s="138" t="s">
        <v>52</v>
      </c>
      <c r="F1175" s="136">
        <v>6.06</v>
      </c>
      <c r="G1175" s="148">
        <v>3.8649304539999996</v>
      </c>
      <c r="H1175" s="149">
        <v>2.8870462960000003</v>
      </c>
    </row>
    <row r="1176" spans="2:8" x14ac:dyDescent="0.25">
      <c r="B1176" s="137" t="s">
        <v>50</v>
      </c>
      <c r="C1176" s="138" t="s">
        <v>68</v>
      </c>
      <c r="D1176" s="138" t="s">
        <v>226</v>
      </c>
      <c r="E1176" s="138" t="s">
        <v>49</v>
      </c>
      <c r="F1176" s="136">
        <v>6.06</v>
      </c>
      <c r="G1176" s="148">
        <v>3.8649304539999996</v>
      </c>
      <c r="H1176" s="149">
        <v>2.8870462960000003</v>
      </c>
    </row>
    <row r="1177" spans="2:8" x14ac:dyDescent="0.25">
      <c r="B1177" s="137" t="s">
        <v>50</v>
      </c>
      <c r="C1177" s="138" t="s">
        <v>68</v>
      </c>
      <c r="D1177" s="138" t="s">
        <v>113</v>
      </c>
      <c r="E1177" s="138" t="s">
        <v>52</v>
      </c>
      <c r="F1177" s="136">
        <v>6.06</v>
      </c>
      <c r="G1177" s="148">
        <v>3.8649304539999996</v>
      </c>
      <c r="H1177" s="149">
        <v>2.8870462960000003</v>
      </c>
    </row>
    <row r="1178" spans="2:8" x14ac:dyDescent="0.25">
      <c r="B1178" s="137" t="s">
        <v>50</v>
      </c>
      <c r="C1178" s="138" t="s">
        <v>68</v>
      </c>
      <c r="D1178" s="138" t="s">
        <v>112</v>
      </c>
      <c r="E1178" s="138" t="s">
        <v>52</v>
      </c>
      <c r="F1178" s="136">
        <v>6.06</v>
      </c>
      <c r="G1178" s="148">
        <v>3.8649304539999996</v>
      </c>
      <c r="H1178" s="149">
        <v>2.8870462960000003</v>
      </c>
    </row>
    <row r="1179" spans="2:8" x14ac:dyDescent="0.25">
      <c r="B1179" s="137" t="s">
        <v>50</v>
      </c>
      <c r="C1179" s="138" t="s">
        <v>68</v>
      </c>
      <c r="D1179" s="138" t="s">
        <v>225</v>
      </c>
      <c r="E1179" s="138" t="s">
        <v>49</v>
      </c>
      <c r="F1179" s="136">
        <v>6.06</v>
      </c>
      <c r="G1179" s="148">
        <v>3.8649304539999996</v>
      </c>
      <c r="H1179" s="149">
        <v>2.8870462960000003</v>
      </c>
    </row>
    <row r="1180" spans="2:8" x14ac:dyDescent="0.25">
      <c r="B1180" s="137" t="s">
        <v>50</v>
      </c>
      <c r="C1180" s="138" t="s">
        <v>68</v>
      </c>
      <c r="D1180" s="138" t="s">
        <v>111</v>
      </c>
      <c r="E1180" s="138" t="s">
        <v>52</v>
      </c>
      <c r="F1180" s="136">
        <v>6.06</v>
      </c>
      <c r="G1180" s="148">
        <v>3.8649304539999996</v>
      </c>
      <c r="H1180" s="149">
        <v>2.8870462960000003</v>
      </c>
    </row>
    <row r="1181" spans="2:8" x14ac:dyDescent="0.25">
      <c r="B1181" s="137" t="s">
        <v>50</v>
      </c>
      <c r="C1181" s="138" t="s">
        <v>68</v>
      </c>
      <c r="D1181" s="138" t="s">
        <v>110</v>
      </c>
      <c r="E1181" s="138" t="s">
        <v>52</v>
      </c>
      <c r="F1181" s="136">
        <v>6.06</v>
      </c>
      <c r="G1181" s="148">
        <v>3.8649304539999996</v>
      </c>
      <c r="H1181" s="149">
        <v>2.8870462960000003</v>
      </c>
    </row>
    <row r="1182" spans="2:8" x14ac:dyDescent="0.25">
      <c r="B1182" s="137" t="s">
        <v>50</v>
      </c>
      <c r="C1182" s="138" t="s">
        <v>68</v>
      </c>
      <c r="D1182" s="138" t="s">
        <v>1078</v>
      </c>
      <c r="E1182" s="138" t="s">
        <v>52</v>
      </c>
      <c r="F1182" s="136">
        <v>6.06</v>
      </c>
      <c r="G1182" s="148">
        <v>4.178084439</v>
      </c>
      <c r="H1182" s="149">
        <v>3.1209681040000001</v>
      </c>
    </row>
    <row r="1183" spans="2:8" x14ac:dyDescent="0.25">
      <c r="B1183" s="137" t="s">
        <v>50</v>
      </c>
      <c r="C1183" s="138" t="s">
        <v>68</v>
      </c>
      <c r="D1183" s="138" t="s">
        <v>224</v>
      </c>
      <c r="E1183" s="138" t="s">
        <v>49</v>
      </c>
      <c r="F1183" s="136">
        <v>6.06</v>
      </c>
      <c r="G1183" s="148">
        <v>4.178084439</v>
      </c>
      <c r="H1183" s="149">
        <v>3.1209681040000001</v>
      </c>
    </row>
    <row r="1184" spans="2:8" x14ac:dyDescent="0.25">
      <c r="B1184" s="137" t="s">
        <v>50</v>
      </c>
      <c r="C1184" s="138" t="s">
        <v>68</v>
      </c>
      <c r="D1184" s="138" t="s">
        <v>109</v>
      </c>
      <c r="E1184" s="138" t="s">
        <v>52</v>
      </c>
      <c r="F1184" s="136">
        <v>6.06</v>
      </c>
      <c r="G1184" s="148">
        <v>3.8649304539999996</v>
      </c>
      <c r="H1184" s="149">
        <v>2.8870462960000003</v>
      </c>
    </row>
    <row r="1185" spans="2:8" x14ac:dyDescent="0.25">
      <c r="B1185" s="137" t="s">
        <v>50</v>
      </c>
      <c r="C1185" s="138" t="s">
        <v>68</v>
      </c>
      <c r="D1185" s="138" t="s">
        <v>108</v>
      </c>
      <c r="E1185" s="138" t="s">
        <v>52</v>
      </c>
      <c r="F1185" s="136">
        <v>6.06</v>
      </c>
      <c r="G1185" s="148">
        <v>3.8649304539999996</v>
      </c>
      <c r="H1185" s="149">
        <v>2.8870462960000003</v>
      </c>
    </row>
    <row r="1186" spans="2:8" x14ac:dyDescent="0.25">
      <c r="B1186" s="137" t="s">
        <v>50</v>
      </c>
      <c r="C1186" s="138" t="s">
        <v>68</v>
      </c>
      <c r="D1186" s="138" t="s">
        <v>223</v>
      </c>
      <c r="E1186" s="138" t="s">
        <v>49</v>
      </c>
      <c r="F1186" s="136">
        <v>6.06</v>
      </c>
      <c r="G1186" s="148">
        <v>3.8649304539999996</v>
      </c>
      <c r="H1186" s="149">
        <v>2.8870462960000003</v>
      </c>
    </row>
    <row r="1187" spans="2:8" x14ac:dyDescent="0.25">
      <c r="B1187" s="137" t="s">
        <v>50</v>
      </c>
      <c r="C1187" s="138" t="s">
        <v>68</v>
      </c>
      <c r="D1187" s="138" t="s">
        <v>107</v>
      </c>
      <c r="E1187" s="138" t="s">
        <v>52</v>
      </c>
      <c r="F1187" s="136">
        <v>6.06</v>
      </c>
      <c r="G1187" s="148">
        <v>3.8649304539999996</v>
      </c>
      <c r="H1187" s="149">
        <v>2.8870462960000003</v>
      </c>
    </row>
    <row r="1188" spans="2:8" x14ac:dyDescent="0.25">
      <c r="B1188" s="137" t="s">
        <v>50</v>
      </c>
      <c r="C1188" s="138" t="s">
        <v>68</v>
      </c>
      <c r="D1188" s="138" t="s">
        <v>106</v>
      </c>
      <c r="E1188" s="138" t="s">
        <v>52</v>
      </c>
      <c r="F1188" s="136">
        <v>6.06</v>
      </c>
      <c r="G1188" s="148">
        <v>3.8649304539999996</v>
      </c>
      <c r="H1188" s="149">
        <v>2.8870462960000003</v>
      </c>
    </row>
    <row r="1189" spans="2:8" x14ac:dyDescent="0.25">
      <c r="B1189" s="137" t="s">
        <v>50</v>
      </c>
      <c r="C1189" s="138" t="s">
        <v>68</v>
      </c>
      <c r="D1189" s="138" t="s">
        <v>1089</v>
      </c>
      <c r="E1189" s="138" t="s">
        <v>52</v>
      </c>
      <c r="F1189" s="136">
        <v>6.06</v>
      </c>
      <c r="G1189" s="148">
        <v>4.178084439</v>
      </c>
      <c r="H1189" s="149">
        <v>3.1209681040000001</v>
      </c>
    </row>
    <row r="1190" spans="2:8" x14ac:dyDescent="0.25">
      <c r="B1190" s="137" t="s">
        <v>50</v>
      </c>
      <c r="C1190" s="138" t="s">
        <v>68</v>
      </c>
      <c r="D1190" s="138" t="s">
        <v>1090</v>
      </c>
      <c r="E1190" s="138" t="s">
        <v>52</v>
      </c>
      <c r="F1190" s="136">
        <v>6.06</v>
      </c>
      <c r="G1190" s="148">
        <v>4.178084439</v>
      </c>
      <c r="H1190" s="149">
        <v>3.1209681040000001</v>
      </c>
    </row>
    <row r="1191" spans="2:8" x14ac:dyDescent="0.25">
      <c r="B1191" s="137" t="s">
        <v>50</v>
      </c>
      <c r="C1191" s="138" t="s">
        <v>68</v>
      </c>
      <c r="D1191" s="138" t="s">
        <v>105</v>
      </c>
      <c r="E1191" s="138" t="s">
        <v>52</v>
      </c>
      <c r="F1191" s="136">
        <v>6.06</v>
      </c>
      <c r="G1191" s="148">
        <v>3.8649304539999996</v>
      </c>
      <c r="H1191" s="149">
        <v>2.8870462960000003</v>
      </c>
    </row>
    <row r="1192" spans="2:8" x14ac:dyDescent="0.25">
      <c r="B1192" s="137" t="s">
        <v>50</v>
      </c>
      <c r="C1192" s="138" t="s">
        <v>68</v>
      </c>
      <c r="D1192" s="138" t="s">
        <v>1091</v>
      </c>
      <c r="E1192" s="138" t="s">
        <v>52</v>
      </c>
      <c r="F1192" s="136">
        <v>6.06</v>
      </c>
      <c r="G1192" s="148">
        <v>4.178084439</v>
      </c>
      <c r="H1192" s="149">
        <v>3.1209681040000001</v>
      </c>
    </row>
    <row r="1193" spans="2:8" x14ac:dyDescent="0.25">
      <c r="B1193" s="137" t="s">
        <v>50</v>
      </c>
      <c r="C1193" s="138" t="s">
        <v>68</v>
      </c>
      <c r="D1193" s="138" t="s">
        <v>104</v>
      </c>
      <c r="E1193" s="138" t="s">
        <v>52</v>
      </c>
      <c r="F1193" s="136">
        <v>6.06</v>
      </c>
      <c r="G1193" s="148">
        <v>3.8649304539999996</v>
      </c>
      <c r="H1193" s="149">
        <v>2.8870462960000003</v>
      </c>
    </row>
    <row r="1194" spans="2:8" x14ac:dyDescent="0.25">
      <c r="B1194" s="137" t="s">
        <v>50</v>
      </c>
      <c r="C1194" s="138" t="s">
        <v>68</v>
      </c>
      <c r="D1194" s="138" t="s">
        <v>103</v>
      </c>
      <c r="E1194" s="138" t="s">
        <v>52</v>
      </c>
      <c r="F1194" s="136">
        <v>6.06</v>
      </c>
      <c r="G1194" s="148">
        <v>3.8649304539999996</v>
      </c>
      <c r="H1194" s="149">
        <v>2.8870462960000003</v>
      </c>
    </row>
    <row r="1195" spans="2:8" x14ac:dyDescent="0.25">
      <c r="B1195" s="137" t="s">
        <v>50</v>
      </c>
      <c r="C1195" s="138" t="s">
        <v>68</v>
      </c>
      <c r="D1195" s="138" t="s">
        <v>102</v>
      </c>
      <c r="E1195" s="138" t="s">
        <v>52</v>
      </c>
      <c r="F1195" s="136">
        <v>6.06</v>
      </c>
      <c r="G1195" s="148">
        <v>3.8649304539999996</v>
      </c>
      <c r="H1195" s="149">
        <v>2.8870462960000003</v>
      </c>
    </row>
    <row r="1196" spans="2:8" x14ac:dyDescent="0.25">
      <c r="B1196" s="137" t="s">
        <v>50</v>
      </c>
      <c r="C1196" s="138" t="s">
        <v>68</v>
      </c>
      <c r="D1196" s="138" t="s">
        <v>222</v>
      </c>
      <c r="E1196" s="138" t="s">
        <v>49</v>
      </c>
      <c r="F1196" s="136">
        <v>6.06</v>
      </c>
      <c r="G1196" s="148">
        <v>3.8649304539999996</v>
      </c>
      <c r="H1196" s="149">
        <v>2.8870462960000003</v>
      </c>
    </row>
    <row r="1197" spans="2:8" x14ac:dyDescent="0.25">
      <c r="B1197" s="137" t="s">
        <v>50</v>
      </c>
      <c r="C1197" s="138" t="s">
        <v>68</v>
      </c>
      <c r="D1197" s="138" t="s">
        <v>101</v>
      </c>
      <c r="E1197" s="138" t="s">
        <v>52</v>
      </c>
      <c r="F1197" s="136">
        <v>6.06</v>
      </c>
      <c r="G1197" s="148">
        <v>3.8649304539999996</v>
      </c>
      <c r="H1197" s="149">
        <v>2.8870462960000003</v>
      </c>
    </row>
    <row r="1198" spans="2:8" x14ac:dyDescent="0.25">
      <c r="B1198" s="137" t="s">
        <v>50</v>
      </c>
      <c r="C1198" s="138" t="s">
        <v>68</v>
      </c>
      <c r="D1198" s="138" t="s">
        <v>1093</v>
      </c>
      <c r="E1198" s="138" t="s">
        <v>52</v>
      </c>
      <c r="F1198" s="136">
        <v>6.06</v>
      </c>
      <c r="G1198" s="148">
        <v>4.178084439</v>
      </c>
      <c r="H1198" s="149">
        <v>3.1209681040000001</v>
      </c>
    </row>
    <row r="1199" spans="2:8" x14ac:dyDescent="0.25">
      <c r="B1199" s="137" t="s">
        <v>50</v>
      </c>
      <c r="C1199" s="138" t="s">
        <v>68</v>
      </c>
      <c r="D1199" s="138" t="s">
        <v>1070</v>
      </c>
      <c r="E1199" s="138" t="s">
        <v>52</v>
      </c>
      <c r="F1199" s="136">
        <v>6.06</v>
      </c>
      <c r="G1199" s="148">
        <v>3.8649304539999996</v>
      </c>
      <c r="H1199" s="149">
        <v>2.8870462960000003</v>
      </c>
    </row>
    <row r="1200" spans="2:8" x14ac:dyDescent="0.25">
      <c r="B1200" s="137" t="s">
        <v>50</v>
      </c>
      <c r="C1200" s="138" t="s">
        <v>68</v>
      </c>
      <c r="D1200" s="138" t="s">
        <v>1026</v>
      </c>
      <c r="E1200" s="138" t="s">
        <v>52</v>
      </c>
      <c r="F1200" s="136">
        <v>6.06</v>
      </c>
      <c r="G1200" s="148">
        <v>3.8649304539999996</v>
      </c>
      <c r="H1200" s="149">
        <v>2.8870462960000003</v>
      </c>
    </row>
    <row r="1201" spans="2:8" x14ac:dyDescent="0.25">
      <c r="B1201" s="137" t="s">
        <v>50</v>
      </c>
      <c r="C1201" s="138" t="s">
        <v>68</v>
      </c>
      <c r="D1201" s="138" t="s">
        <v>221</v>
      </c>
      <c r="E1201" s="138" t="s">
        <v>49</v>
      </c>
      <c r="F1201" s="136">
        <v>6.06</v>
      </c>
      <c r="G1201" s="148">
        <v>3.8649304539999996</v>
      </c>
      <c r="H1201" s="149">
        <v>2.8870462960000003</v>
      </c>
    </row>
    <row r="1202" spans="2:8" x14ac:dyDescent="0.25">
      <c r="B1202" s="137" t="s">
        <v>50</v>
      </c>
      <c r="C1202" s="138" t="s">
        <v>68</v>
      </c>
      <c r="D1202" s="138" t="s">
        <v>100</v>
      </c>
      <c r="E1202" s="138" t="s">
        <v>52</v>
      </c>
      <c r="F1202" s="136">
        <v>6.06</v>
      </c>
      <c r="G1202" s="148">
        <v>3.8649304539999996</v>
      </c>
      <c r="H1202" s="149">
        <v>2.8870462960000003</v>
      </c>
    </row>
    <row r="1203" spans="2:8" x14ac:dyDescent="0.25">
      <c r="B1203" s="137" t="s">
        <v>50</v>
      </c>
      <c r="C1203" s="138" t="s">
        <v>68</v>
      </c>
      <c r="D1203" s="138" t="s">
        <v>99</v>
      </c>
      <c r="E1203" s="138" t="s">
        <v>52</v>
      </c>
      <c r="F1203" s="136">
        <v>6.06</v>
      </c>
      <c r="G1203" s="148">
        <v>3.8649304539999996</v>
      </c>
      <c r="H1203" s="149">
        <v>2.8870462960000003</v>
      </c>
    </row>
    <row r="1204" spans="2:8" x14ac:dyDescent="0.25">
      <c r="B1204" s="137" t="s">
        <v>50</v>
      </c>
      <c r="C1204" s="138" t="s">
        <v>68</v>
      </c>
      <c r="D1204" s="138" t="s">
        <v>220</v>
      </c>
      <c r="E1204" s="138" t="s">
        <v>49</v>
      </c>
      <c r="F1204" s="136">
        <v>6.06</v>
      </c>
      <c r="G1204" s="148">
        <v>3.8649304539999996</v>
      </c>
      <c r="H1204" s="149">
        <v>2.8870462960000003</v>
      </c>
    </row>
    <row r="1205" spans="2:8" x14ac:dyDescent="0.25">
      <c r="B1205" s="137" t="s">
        <v>50</v>
      </c>
      <c r="C1205" s="138" t="s">
        <v>68</v>
      </c>
      <c r="D1205" s="138" t="s">
        <v>219</v>
      </c>
      <c r="E1205" s="138" t="s">
        <v>49</v>
      </c>
      <c r="F1205" s="136">
        <v>6.06</v>
      </c>
      <c r="G1205" s="148">
        <v>3.8649304539999996</v>
      </c>
      <c r="H1205" s="149">
        <v>2.8870462960000003</v>
      </c>
    </row>
    <row r="1206" spans="2:8" x14ac:dyDescent="0.25">
      <c r="B1206" s="137" t="s">
        <v>50</v>
      </c>
      <c r="C1206" s="138" t="s">
        <v>68</v>
      </c>
      <c r="D1206" s="138" t="s">
        <v>218</v>
      </c>
      <c r="E1206" s="138" t="s">
        <v>49</v>
      </c>
      <c r="F1206" s="136">
        <v>6.06</v>
      </c>
      <c r="G1206" s="148">
        <v>3.8649304539999996</v>
      </c>
      <c r="H1206" s="149">
        <v>2.8870462960000003</v>
      </c>
    </row>
    <row r="1207" spans="2:8" x14ac:dyDescent="0.25">
      <c r="B1207" s="137" t="s">
        <v>50</v>
      </c>
      <c r="C1207" s="138" t="s">
        <v>68</v>
      </c>
      <c r="D1207" s="138" t="s">
        <v>98</v>
      </c>
      <c r="E1207" s="138" t="s">
        <v>52</v>
      </c>
      <c r="F1207" s="136">
        <v>6.06</v>
      </c>
      <c r="G1207" s="148">
        <v>3.8649304539999996</v>
      </c>
      <c r="H1207" s="149">
        <v>2.8870462960000003</v>
      </c>
    </row>
    <row r="1208" spans="2:8" x14ac:dyDescent="0.25">
      <c r="B1208" s="137" t="s">
        <v>50</v>
      </c>
      <c r="C1208" s="138" t="s">
        <v>68</v>
      </c>
      <c r="D1208" s="138" t="s">
        <v>1025</v>
      </c>
      <c r="E1208" s="138" t="s">
        <v>52</v>
      </c>
      <c r="F1208" s="136">
        <v>6.06</v>
      </c>
      <c r="G1208" s="148">
        <v>3.8649304539999996</v>
      </c>
      <c r="H1208" s="149">
        <v>2.8870462960000003</v>
      </c>
    </row>
    <row r="1209" spans="2:8" x14ac:dyDescent="0.25">
      <c r="B1209" s="137" t="s">
        <v>50</v>
      </c>
      <c r="C1209" s="138" t="s">
        <v>68</v>
      </c>
      <c r="D1209" s="138" t="s">
        <v>217</v>
      </c>
      <c r="E1209" s="138" t="s">
        <v>49</v>
      </c>
      <c r="F1209" s="136">
        <v>6.06</v>
      </c>
      <c r="G1209" s="148">
        <v>3.8649304539999996</v>
      </c>
      <c r="H1209" s="149">
        <v>2.8870462960000003</v>
      </c>
    </row>
    <row r="1210" spans="2:8" x14ac:dyDescent="0.25">
      <c r="B1210" s="137" t="s">
        <v>50</v>
      </c>
      <c r="C1210" s="138" t="s">
        <v>68</v>
      </c>
      <c r="D1210" s="138" t="s">
        <v>216</v>
      </c>
      <c r="E1210" s="138" t="s">
        <v>49</v>
      </c>
      <c r="F1210" s="136">
        <v>6.06</v>
      </c>
      <c r="G1210" s="148">
        <v>3.8649304539999996</v>
      </c>
      <c r="H1210" s="149">
        <v>2.8870462960000003</v>
      </c>
    </row>
    <row r="1211" spans="2:8" x14ac:dyDescent="0.25">
      <c r="B1211" s="137" t="s">
        <v>50</v>
      </c>
      <c r="C1211" s="138" t="s">
        <v>68</v>
      </c>
      <c r="D1211" s="138" t="s">
        <v>215</v>
      </c>
      <c r="E1211" s="138" t="s">
        <v>49</v>
      </c>
      <c r="F1211" s="136">
        <v>6.06</v>
      </c>
      <c r="G1211" s="148">
        <v>3.8649304539999996</v>
      </c>
      <c r="H1211" s="149">
        <v>2.8870462960000003</v>
      </c>
    </row>
    <row r="1212" spans="2:8" x14ac:dyDescent="0.25">
      <c r="B1212" s="137" t="s">
        <v>50</v>
      </c>
      <c r="C1212" s="138" t="s">
        <v>68</v>
      </c>
      <c r="D1212" s="138" t="s">
        <v>214</v>
      </c>
      <c r="E1212" s="138" t="s">
        <v>49</v>
      </c>
      <c r="F1212" s="136">
        <v>6.06</v>
      </c>
      <c r="G1212" s="148">
        <v>3.8649304539999996</v>
      </c>
      <c r="H1212" s="149">
        <v>2.8870462960000003</v>
      </c>
    </row>
    <row r="1213" spans="2:8" x14ac:dyDescent="0.25">
      <c r="B1213" s="137" t="s">
        <v>50</v>
      </c>
      <c r="C1213" s="138" t="s">
        <v>68</v>
      </c>
      <c r="D1213" s="138" t="s">
        <v>1103</v>
      </c>
      <c r="E1213" s="138" t="s">
        <v>49</v>
      </c>
      <c r="F1213" s="136">
        <v>6.06</v>
      </c>
      <c r="G1213" s="148">
        <v>3.8649304539999996</v>
      </c>
      <c r="H1213" s="149">
        <v>2.8870462960000003</v>
      </c>
    </row>
    <row r="1214" spans="2:8" x14ac:dyDescent="0.25">
      <c r="B1214" s="137" t="s">
        <v>50</v>
      </c>
      <c r="C1214" s="138" t="s">
        <v>68</v>
      </c>
      <c r="D1214" s="138" t="s">
        <v>97</v>
      </c>
      <c r="E1214" s="138" t="s">
        <v>52</v>
      </c>
      <c r="F1214" s="136">
        <v>6.06</v>
      </c>
      <c r="G1214" s="148">
        <v>3.8649304539999996</v>
      </c>
      <c r="H1214" s="149">
        <v>2.8870462960000003</v>
      </c>
    </row>
    <row r="1215" spans="2:8" x14ac:dyDescent="0.25">
      <c r="B1215" s="137" t="s">
        <v>50</v>
      </c>
      <c r="C1215" s="138" t="s">
        <v>68</v>
      </c>
      <c r="D1215" s="138" t="s">
        <v>213</v>
      </c>
      <c r="E1215" s="138" t="s">
        <v>49</v>
      </c>
      <c r="F1215" s="136">
        <v>6.06</v>
      </c>
      <c r="G1215" s="148">
        <v>3.8649304539999996</v>
      </c>
      <c r="H1215" s="149">
        <v>2.8870462960000003</v>
      </c>
    </row>
    <row r="1216" spans="2:8" x14ac:dyDescent="0.25">
      <c r="B1216" s="137" t="s">
        <v>50</v>
      </c>
      <c r="C1216" s="138" t="s">
        <v>68</v>
      </c>
      <c r="D1216" s="138" t="s">
        <v>96</v>
      </c>
      <c r="E1216" s="138" t="s">
        <v>52</v>
      </c>
      <c r="F1216" s="136">
        <v>6.06</v>
      </c>
      <c r="G1216" s="148">
        <v>3.8649304539999996</v>
      </c>
      <c r="H1216" s="149">
        <v>2.8870462960000003</v>
      </c>
    </row>
    <row r="1217" spans="2:8" x14ac:dyDescent="0.25">
      <c r="B1217" s="137" t="s">
        <v>50</v>
      </c>
      <c r="C1217" s="138" t="s">
        <v>68</v>
      </c>
      <c r="D1217" s="138" t="s">
        <v>95</v>
      </c>
      <c r="E1217" s="138" t="s">
        <v>52</v>
      </c>
      <c r="F1217" s="136">
        <v>6.06</v>
      </c>
      <c r="G1217" s="148">
        <v>3.8649304539999996</v>
      </c>
      <c r="H1217" s="149">
        <v>2.8870462960000003</v>
      </c>
    </row>
    <row r="1218" spans="2:8" x14ac:dyDescent="0.25">
      <c r="B1218" s="137" t="s">
        <v>50</v>
      </c>
      <c r="C1218" s="138" t="s">
        <v>68</v>
      </c>
      <c r="D1218" s="138" t="s">
        <v>94</v>
      </c>
      <c r="E1218" s="138" t="s">
        <v>52</v>
      </c>
      <c r="F1218" s="136">
        <v>6.06</v>
      </c>
      <c r="G1218" s="148">
        <v>3.8649304539999996</v>
      </c>
      <c r="H1218" s="149">
        <v>2.8870462960000003</v>
      </c>
    </row>
    <row r="1219" spans="2:8" x14ac:dyDescent="0.25">
      <c r="B1219" s="137" t="s">
        <v>50</v>
      </c>
      <c r="C1219" s="138" t="s">
        <v>68</v>
      </c>
      <c r="D1219" s="138" t="s">
        <v>212</v>
      </c>
      <c r="E1219" s="138" t="s">
        <v>49</v>
      </c>
      <c r="F1219" s="136">
        <v>6.06</v>
      </c>
      <c r="G1219" s="148">
        <v>3.8649304539999996</v>
      </c>
      <c r="H1219" s="149">
        <v>2.8870462960000003</v>
      </c>
    </row>
    <row r="1220" spans="2:8" x14ac:dyDescent="0.25">
      <c r="B1220" s="137" t="s">
        <v>50</v>
      </c>
      <c r="C1220" s="138" t="s">
        <v>68</v>
      </c>
      <c r="D1220" s="138" t="s">
        <v>211</v>
      </c>
      <c r="E1220" s="138" t="s">
        <v>49</v>
      </c>
      <c r="F1220" s="136">
        <v>6.06</v>
      </c>
      <c r="G1220" s="148">
        <v>3.8649304539999996</v>
      </c>
      <c r="H1220" s="149">
        <v>2.8870462960000003</v>
      </c>
    </row>
    <row r="1221" spans="2:8" x14ac:dyDescent="0.25">
      <c r="B1221" s="137" t="s">
        <v>50</v>
      </c>
      <c r="C1221" s="138" t="s">
        <v>68</v>
      </c>
      <c r="D1221" s="138" t="s">
        <v>210</v>
      </c>
      <c r="E1221" s="138" t="s">
        <v>49</v>
      </c>
      <c r="F1221" s="136">
        <v>6.06</v>
      </c>
      <c r="G1221" s="148">
        <v>3.8649304539999996</v>
      </c>
      <c r="H1221" s="149">
        <v>2.8870462960000003</v>
      </c>
    </row>
    <row r="1222" spans="2:8" x14ac:dyDescent="0.25">
      <c r="B1222" s="137" t="s">
        <v>50</v>
      </c>
      <c r="C1222" s="138" t="s">
        <v>68</v>
      </c>
      <c r="D1222" s="138" t="s">
        <v>93</v>
      </c>
      <c r="E1222" s="138" t="s">
        <v>52</v>
      </c>
      <c r="F1222" s="136">
        <v>6.06</v>
      </c>
      <c r="G1222" s="148">
        <v>3.8649304539999996</v>
      </c>
      <c r="H1222" s="149">
        <v>2.8870462960000003</v>
      </c>
    </row>
    <row r="1223" spans="2:8" x14ac:dyDescent="0.25">
      <c r="B1223" s="137" t="s">
        <v>50</v>
      </c>
      <c r="C1223" s="138" t="s">
        <v>68</v>
      </c>
      <c r="D1223" s="138" t="s">
        <v>209</v>
      </c>
      <c r="E1223" s="138" t="s">
        <v>49</v>
      </c>
      <c r="F1223" s="136">
        <v>6.06</v>
      </c>
      <c r="G1223" s="148">
        <v>3.8649304539999996</v>
      </c>
      <c r="H1223" s="149">
        <v>2.8870462960000003</v>
      </c>
    </row>
    <row r="1224" spans="2:8" x14ac:dyDescent="0.25">
      <c r="B1224" s="137" t="s">
        <v>50</v>
      </c>
      <c r="C1224" s="138" t="s">
        <v>68</v>
      </c>
      <c r="D1224" s="138" t="s">
        <v>1094</v>
      </c>
      <c r="E1224" s="138" t="s">
        <v>52</v>
      </c>
      <c r="F1224" s="136">
        <v>6.06</v>
      </c>
      <c r="G1224" s="148">
        <v>4.178084439</v>
      </c>
      <c r="H1224" s="149">
        <v>3.1209681040000001</v>
      </c>
    </row>
    <row r="1225" spans="2:8" x14ac:dyDescent="0.25">
      <c r="B1225" s="137" t="s">
        <v>50</v>
      </c>
      <c r="C1225" s="138" t="s">
        <v>68</v>
      </c>
      <c r="D1225" s="138" t="s">
        <v>92</v>
      </c>
      <c r="E1225" s="138" t="s">
        <v>52</v>
      </c>
      <c r="F1225" s="136">
        <v>6.06</v>
      </c>
      <c r="G1225" s="148">
        <v>3.8649304539999996</v>
      </c>
      <c r="H1225" s="149">
        <v>2.8870462960000003</v>
      </c>
    </row>
    <row r="1226" spans="2:8" x14ac:dyDescent="0.25">
      <c r="B1226" s="137" t="s">
        <v>50</v>
      </c>
      <c r="C1226" s="138" t="s">
        <v>68</v>
      </c>
      <c r="D1226" s="138" t="s">
        <v>208</v>
      </c>
      <c r="E1226" s="138" t="s">
        <v>49</v>
      </c>
      <c r="F1226" s="136">
        <v>6.06</v>
      </c>
      <c r="G1226" s="148">
        <v>3.8649304539999996</v>
      </c>
      <c r="H1226" s="149">
        <v>2.8870462960000003</v>
      </c>
    </row>
    <row r="1227" spans="2:8" x14ac:dyDescent="0.25">
      <c r="B1227" s="137" t="s">
        <v>50</v>
      </c>
      <c r="C1227" s="138" t="s">
        <v>68</v>
      </c>
      <c r="D1227" s="138" t="s">
        <v>91</v>
      </c>
      <c r="E1227" s="138" t="s">
        <v>52</v>
      </c>
      <c r="F1227" s="136">
        <v>6.06</v>
      </c>
      <c r="G1227" s="148">
        <v>3.8649304539999996</v>
      </c>
      <c r="H1227" s="149">
        <v>2.8870462960000003</v>
      </c>
    </row>
    <row r="1228" spans="2:8" x14ac:dyDescent="0.25">
      <c r="B1228" s="137" t="s">
        <v>50</v>
      </c>
      <c r="C1228" s="138" t="s">
        <v>68</v>
      </c>
      <c r="D1228" s="138" t="s">
        <v>90</v>
      </c>
      <c r="E1228" s="138" t="s">
        <v>52</v>
      </c>
      <c r="F1228" s="136">
        <v>6.06</v>
      </c>
      <c r="G1228" s="148">
        <v>3.8649304539999996</v>
      </c>
      <c r="H1228" s="149">
        <v>2.8870462960000003</v>
      </c>
    </row>
    <row r="1229" spans="2:8" x14ac:dyDescent="0.25">
      <c r="B1229" s="137" t="s">
        <v>50</v>
      </c>
      <c r="C1229" s="138" t="s">
        <v>68</v>
      </c>
      <c r="D1229" s="138" t="s">
        <v>89</v>
      </c>
      <c r="E1229" s="138" t="s">
        <v>52</v>
      </c>
      <c r="F1229" s="136">
        <v>6.06</v>
      </c>
      <c r="G1229" s="148">
        <v>3.8649304539999996</v>
      </c>
      <c r="H1229" s="149">
        <v>2.8870462960000003</v>
      </c>
    </row>
    <row r="1230" spans="2:8" x14ac:dyDescent="0.25">
      <c r="B1230" s="137" t="s">
        <v>50</v>
      </c>
      <c r="C1230" s="138" t="s">
        <v>68</v>
      </c>
      <c r="D1230" s="138" t="s">
        <v>207</v>
      </c>
      <c r="E1230" s="138" t="s">
        <v>49</v>
      </c>
      <c r="F1230" s="136">
        <v>6.06</v>
      </c>
      <c r="G1230" s="148">
        <v>3.8649304539999996</v>
      </c>
      <c r="H1230" s="149">
        <v>2.8870462960000003</v>
      </c>
    </row>
    <row r="1231" spans="2:8" x14ac:dyDescent="0.25">
      <c r="B1231" s="137" t="s">
        <v>50</v>
      </c>
      <c r="C1231" s="138" t="s">
        <v>68</v>
      </c>
      <c r="D1231" s="138" t="s">
        <v>88</v>
      </c>
      <c r="E1231" s="138" t="s">
        <v>52</v>
      </c>
      <c r="F1231" s="136">
        <v>6.06</v>
      </c>
      <c r="G1231" s="148">
        <v>3.8649304539999996</v>
      </c>
      <c r="H1231" s="149">
        <v>2.8870462960000003</v>
      </c>
    </row>
    <row r="1232" spans="2:8" x14ac:dyDescent="0.25">
      <c r="B1232" s="137" t="s">
        <v>50</v>
      </c>
      <c r="C1232" s="138" t="s">
        <v>68</v>
      </c>
      <c r="D1232" s="138" t="s">
        <v>1106</v>
      </c>
      <c r="E1232" s="138" t="s">
        <v>49</v>
      </c>
      <c r="F1232" s="136">
        <v>6.06</v>
      </c>
      <c r="G1232" s="148">
        <v>3.8649304539999996</v>
      </c>
      <c r="H1232" s="149">
        <v>2.8870462960000003</v>
      </c>
    </row>
    <row r="1233" spans="2:8" x14ac:dyDescent="0.25">
      <c r="B1233" s="137" t="s">
        <v>50</v>
      </c>
      <c r="C1233" s="138" t="s">
        <v>68</v>
      </c>
      <c r="D1233" s="138" t="s">
        <v>87</v>
      </c>
      <c r="E1233" s="138" t="s">
        <v>52</v>
      </c>
      <c r="F1233" s="136">
        <v>6.06</v>
      </c>
      <c r="G1233" s="148">
        <v>3.8649304539999996</v>
      </c>
      <c r="H1233" s="149">
        <v>2.8870462960000003</v>
      </c>
    </row>
    <row r="1234" spans="2:8" x14ac:dyDescent="0.25">
      <c r="B1234" s="137" t="s">
        <v>50</v>
      </c>
      <c r="C1234" s="138" t="s">
        <v>68</v>
      </c>
      <c r="D1234" s="138" t="s">
        <v>206</v>
      </c>
      <c r="E1234" s="138" t="s">
        <v>49</v>
      </c>
      <c r="F1234" s="136">
        <v>6.06</v>
      </c>
      <c r="G1234" s="148">
        <v>3.8649304539999996</v>
      </c>
      <c r="H1234" s="149">
        <v>2.8870462960000003</v>
      </c>
    </row>
    <row r="1235" spans="2:8" x14ac:dyDescent="0.25">
      <c r="B1235" s="137" t="s">
        <v>50</v>
      </c>
      <c r="C1235" s="138" t="s">
        <v>68</v>
      </c>
      <c r="D1235" s="138" t="s">
        <v>86</v>
      </c>
      <c r="E1235" s="138" t="s">
        <v>52</v>
      </c>
      <c r="F1235" s="136">
        <v>6.06</v>
      </c>
      <c r="G1235" s="148">
        <v>3.8649304539999996</v>
      </c>
      <c r="H1235" s="149">
        <v>2.8870462960000003</v>
      </c>
    </row>
    <row r="1236" spans="2:8" x14ac:dyDescent="0.25">
      <c r="B1236" s="137" t="s">
        <v>50</v>
      </c>
      <c r="C1236" s="138" t="s">
        <v>68</v>
      </c>
      <c r="D1236" s="138" t="s">
        <v>1079</v>
      </c>
      <c r="E1236" s="138" t="s">
        <v>52</v>
      </c>
      <c r="F1236" s="136">
        <v>6.06</v>
      </c>
      <c r="G1236" s="148">
        <v>4.178084439</v>
      </c>
      <c r="H1236" s="149">
        <v>3.1209681040000001</v>
      </c>
    </row>
    <row r="1237" spans="2:8" x14ac:dyDescent="0.25">
      <c r="B1237" s="137" t="s">
        <v>50</v>
      </c>
      <c r="C1237" s="138" t="s">
        <v>68</v>
      </c>
      <c r="D1237" s="138" t="s">
        <v>85</v>
      </c>
      <c r="E1237" s="138" t="s">
        <v>52</v>
      </c>
      <c r="F1237" s="136">
        <v>6.06</v>
      </c>
      <c r="G1237" s="148">
        <v>3.8649304539999996</v>
      </c>
      <c r="H1237" s="149">
        <v>2.8870462960000003</v>
      </c>
    </row>
    <row r="1238" spans="2:8" x14ac:dyDescent="0.25">
      <c r="B1238" s="137" t="s">
        <v>50</v>
      </c>
      <c r="C1238" s="138" t="s">
        <v>68</v>
      </c>
      <c r="D1238" s="138" t="s">
        <v>1069</v>
      </c>
      <c r="E1238" s="138" t="s">
        <v>52</v>
      </c>
      <c r="F1238" s="136">
        <v>6.06</v>
      </c>
      <c r="G1238" s="148">
        <v>3.8649304539999996</v>
      </c>
      <c r="H1238" s="149">
        <v>2.8870462960000003</v>
      </c>
    </row>
    <row r="1239" spans="2:8" x14ac:dyDescent="0.25">
      <c r="B1239" s="137" t="s">
        <v>50</v>
      </c>
      <c r="C1239" s="138" t="s">
        <v>68</v>
      </c>
      <c r="D1239" s="138" t="s">
        <v>205</v>
      </c>
      <c r="E1239" s="138" t="s">
        <v>49</v>
      </c>
      <c r="F1239" s="136">
        <v>6.06</v>
      </c>
      <c r="G1239" s="148">
        <v>3.8649304539999996</v>
      </c>
      <c r="H1239" s="149">
        <v>2.8870462960000003</v>
      </c>
    </row>
    <row r="1240" spans="2:8" x14ac:dyDescent="0.25">
      <c r="B1240" s="137" t="s">
        <v>50</v>
      </c>
      <c r="C1240" s="138" t="s">
        <v>68</v>
      </c>
      <c r="D1240" s="138" t="s">
        <v>84</v>
      </c>
      <c r="E1240" s="138" t="s">
        <v>52</v>
      </c>
      <c r="F1240" s="136">
        <v>6.06</v>
      </c>
      <c r="G1240" s="148">
        <v>3.8649304539999996</v>
      </c>
      <c r="H1240" s="149">
        <v>2.8870462960000003</v>
      </c>
    </row>
    <row r="1241" spans="2:8" x14ac:dyDescent="0.25">
      <c r="B1241" s="137" t="s">
        <v>50</v>
      </c>
      <c r="C1241" s="138" t="s">
        <v>68</v>
      </c>
      <c r="D1241" s="138" t="s">
        <v>204</v>
      </c>
      <c r="E1241" s="138" t="s">
        <v>49</v>
      </c>
      <c r="F1241" s="136">
        <v>6.06</v>
      </c>
      <c r="G1241" s="148">
        <v>3.8649304539999996</v>
      </c>
      <c r="H1241" s="149">
        <v>2.8870462960000003</v>
      </c>
    </row>
    <row r="1242" spans="2:8" x14ac:dyDescent="0.25">
      <c r="B1242" s="137" t="s">
        <v>50</v>
      </c>
      <c r="C1242" s="138" t="s">
        <v>68</v>
      </c>
      <c r="D1242" s="138" t="s">
        <v>203</v>
      </c>
      <c r="E1242" s="138" t="s">
        <v>49</v>
      </c>
      <c r="F1242" s="136">
        <v>6.06</v>
      </c>
      <c r="G1242" s="148">
        <v>3.8649304539999996</v>
      </c>
      <c r="H1242" s="149">
        <v>2.8870462960000003</v>
      </c>
    </row>
    <row r="1243" spans="2:8" x14ac:dyDescent="0.25">
      <c r="B1243" s="137" t="s">
        <v>50</v>
      </c>
      <c r="C1243" s="138" t="s">
        <v>68</v>
      </c>
      <c r="D1243" s="138" t="s">
        <v>202</v>
      </c>
      <c r="E1243" s="138" t="s">
        <v>49</v>
      </c>
      <c r="F1243" s="136">
        <v>6.06</v>
      </c>
      <c r="G1243" s="148">
        <v>3.8649304539999996</v>
      </c>
      <c r="H1243" s="149">
        <v>2.8870462960000003</v>
      </c>
    </row>
    <row r="1244" spans="2:8" x14ac:dyDescent="0.25">
      <c r="B1244" s="137" t="s">
        <v>50</v>
      </c>
      <c r="C1244" s="138" t="s">
        <v>68</v>
      </c>
      <c r="D1244" s="138" t="s">
        <v>201</v>
      </c>
      <c r="E1244" s="138" t="s">
        <v>49</v>
      </c>
      <c r="F1244" s="136">
        <v>6.06</v>
      </c>
      <c r="G1244" s="148">
        <v>3.8649304539999996</v>
      </c>
      <c r="H1244" s="149">
        <v>2.8870462960000003</v>
      </c>
    </row>
    <row r="1245" spans="2:8" x14ac:dyDescent="0.25">
      <c r="B1245" s="137" t="s">
        <v>50</v>
      </c>
      <c r="C1245" s="138" t="s">
        <v>68</v>
      </c>
      <c r="D1245" s="138" t="s">
        <v>200</v>
      </c>
      <c r="E1245" s="138" t="s">
        <v>49</v>
      </c>
      <c r="F1245" s="136">
        <v>6.06</v>
      </c>
      <c r="G1245" s="148">
        <v>3.8649304539999996</v>
      </c>
      <c r="H1245" s="149">
        <v>2.8870462960000003</v>
      </c>
    </row>
    <row r="1246" spans="2:8" x14ac:dyDescent="0.25">
      <c r="B1246" s="137" t="s">
        <v>50</v>
      </c>
      <c r="C1246" s="138" t="s">
        <v>68</v>
      </c>
      <c r="D1246" s="138" t="s">
        <v>199</v>
      </c>
      <c r="E1246" s="138" t="s">
        <v>49</v>
      </c>
      <c r="F1246" s="136">
        <v>6.06</v>
      </c>
      <c r="G1246" s="148">
        <v>3.8649304539999996</v>
      </c>
      <c r="H1246" s="149">
        <v>2.8870462960000003</v>
      </c>
    </row>
    <row r="1247" spans="2:8" x14ac:dyDescent="0.25">
      <c r="B1247" s="137" t="s">
        <v>50</v>
      </c>
      <c r="C1247" s="138" t="s">
        <v>68</v>
      </c>
      <c r="D1247" s="138" t="s">
        <v>83</v>
      </c>
      <c r="E1247" s="138" t="s">
        <v>52</v>
      </c>
      <c r="F1247" s="136">
        <v>6.06</v>
      </c>
      <c r="G1247" s="148">
        <v>3.8649304539999996</v>
      </c>
      <c r="H1247" s="149">
        <v>2.8870462960000003</v>
      </c>
    </row>
    <row r="1248" spans="2:8" x14ac:dyDescent="0.25">
      <c r="B1248" s="137" t="s">
        <v>50</v>
      </c>
      <c r="C1248" s="138" t="s">
        <v>68</v>
      </c>
      <c r="D1248" s="138" t="s">
        <v>82</v>
      </c>
      <c r="E1248" s="138" t="s">
        <v>52</v>
      </c>
      <c r="F1248" s="136">
        <v>6.06</v>
      </c>
      <c r="G1248" s="148">
        <v>3.8649304539999996</v>
      </c>
      <c r="H1248" s="149">
        <v>2.8870462960000003</v>
      </c>
    </row>
    <row r="1249" spans="2:8" x14ac:dyDescent="0.25">
      <c r="B1249" s="137" t="s">
        <v>50</v>
      </c>
      <c r="C1249" s="138" t="s">
        <v>68</v>
      </c>
      <c r="D1249" s="138" t="s">
        <v>1024</v>
      </c>
      <c r="E1249" s="138" t="s">
        <v>52</v>
      </c>
      <c r="F1249" s="136">
        <v>6.06</v>
      </c>
      <c r="G1249" s="148">
        <v>3.8649304539999996</v>
      </c>
      <c r="H1249" s="149">
        <v>2.8870462960000003</v>
      </c>
    </row>
    <row r="1250" spans="2:8" x14ac:dyDescent="0.25">
      <c r="B1250" s="137" t="s">
        <v>50</v>
      </c>
      <c r="C1250" s="138" t="s">
        <v>68</v>
      </c>
      <c r="D1250" s="138" t="s">
        <v>198</v>
      </c>
      <c r="E1250" s="138" t="s">
        <v>49</v>
      </c>
      <c r="F1250" s="136">
        <v>6.06</v>
      </c>
      <c r="G1250" s="148">
        <v>3.8649304539999996</v>
      </c>
      <c r="H1250" s="149">
        <v>2.8870462960000003</v>
      </c>
    </row>
    <row r="1251" spans="2:8" x14ac:dyDescent="0.25">
      <c r="B1251" s="137" t="s">
        <v>50</v>
      </c>
      <c r="C1251" s="138" t="s">
        <v>68</v>
      </c>
      <c r="D1251" s="138" t="s">
        <v>197</v>
      </c>
      <c r="E1251" s="138" t="s">
        <v>49</v>
      </c>
      <c r="F1251" s="136">
        <v>6.06</v>
      </c>
      <c r="G1251" s="148">
        <v>3.8649304539999996</v>
      </c>
      <c r="H1251" s="149">
        <v>2.8870462960000003</v>
      </c>
    </row>
    <row r="1252" spans="2:8" x14ac:dyDescent="0.25">
      <c r="B1252" s="137" t="s">
        <v>50</v>
      </c>
      <c r="C1252" s="138" t="s">
        <v>68</v>
      </c>
      <c r="D1252" s="138" t="s">
        <v>196</v>
      </c>
      <c r="E1252" s="138" t="s">
        <v>49</v>
      </c>
      <c r="F1252" s="136">
        <v>6.06</v>
      </c>
      <c r="G1252" s="148">
        <v>3.8649304539999996</v>
      </c>
      <c r="H1252" s="149">
        <v>2.8870462960000003</v>
      </c>
    </row>
    <row r="1253" spans="2:8" x14ac:dyDescent="0.25">
      <c r="B1253" s="137" t="s">
        <v>50</v>
      </c>
      <c r="C1253" s="138" t="s">
        <v>68</v>
      </c>
      <c r="D1253" s="138" t="s">
        <v>81</v>
      </c>
      <c r="E1253" s="138" t="s">
        <v>52</v>
      </c>
      <c r="F1253" s="136">
        <v>6.06</v>
      </c>
      <c r="G1253" s="148">
        <v>3.8649304539999996</v>
      </c>
      <c r="H1253" s="149">
        <v>2.8870462960000003</v>
      </c>
    </row>
    <row r="1254" spans="2:8" x14ac:dyDescent="0.25">
      <c r="B1254" s="137" t="s">
        <v>50</v>
      </c>
      <c r="C1254" s="138" t="s">
        <v>68</v>
      </c>
      <c r="D1254" s="138" t="s">
        <v>80</v>
      </c>
      <c r="E1254" s="138" t="s">
        <v>52</v>
      </c>
      <c r="F1254" s="136">
        <v>6.06</v>
      </c>
      <c r="G1254" s="148">
        <v>3.8649304539999996</v>
      </c>
      <c r="H1254" s="149">
        <v>2.8870462960000003</v>
      </c>
    </row>
    <row r="1255" spans="2:8" x14ac:dyDescent="0.25">
      <c r="B1255" s="137" t="s">
        <v>50</v>
      </c>
      <c r="C1255" s="138" t="s">
        <v>68</v>
      </c>
      <c r="D1255" s="138" t="s">
        <v>195</v>
      </c>
      <c r="E1255" s="138" t="s">
        <v>49</v>
      </c>
      <c r="F1255" s="136">
        <v>6.06</v>
      </c>
      <c r="G1255" s="148">
        <v>4.178084439</v>
      </c>
      <c r="H1255" s="149">
        <v>3.1209681040000001</v>
      </c>
    </row>
    <row r="1256" spans="2:8" x14ac:dyDescent="0.25">
      <c r="B1256" s="137" t="s">
        <v>50</v>
      </c>
      <c r="C1256" s="138" t="s">
        <v>68</v>
      </c>
      <c r="D1256" s="138" t="s">
        <v>1080</v>
      </c>
      <c r="E1256" s="138" t="s">
        <v>52</v>
      </c>
      <c r="F1256" s="136">
        <v>6.06</v>
      </c>
      <c r="G1256" s="148">
        <v>4.178084439</v>
      </c>
      <c r="H1256" s="149">
        <v>3.1209681040000001</v>
      </c>
    </row>
    <row r="1257" spans="2:8" x14ac:dyDescent="0.25">
      <c r="B1257" s="137" t="s">
        <v>50</v>
      </c>
      <c r="C1257" s="138" t="s">
        <v>68</v>
      </c>
      <c r="D1257" s="138" t="s">
        <v>194</v>
      </c>
      <c r="E1257" s="138" t="s">
        <v>49</v>
      </c>
      <c r="F1257" s="136">
        <v>6.06</v>
      </c>
      <c r="G1257" s="148">
        <v>4.178084439</v>
      </c>
      <c r="H1257" s="149">
        <v>3.1209681040000001</v>
      </c>
    </row>
    <row r="1258" spans="2:8" x14ac:dyDescent="0.25">
      <c r="B1258" s="137" t="s">
        <v>50</v>
      </c>
      <c r="C1258" s="138" t="s">
        <v>68</v>
      </c>
      <c r="D1258" s="138" t="s">
        <v>1063</v>
      </c>
      <c r="E1258" s="138" t="s">
        <v>53</v>
      </c>
      <c r="F1258" s="136">
        <v>6.06</v>
      </c>
      <c r="G1258" s="148">
        <v>4.7443549669999996</v>
      </c>
      <c r="H1258" s="149">
        <v>3.5439644640000001</v>
      </c>
    </row>
    <row r="1259" spans="2:8" x14ac:dyDescent="0.25">
      <c r="B1259" s="137" t="s">
        <v>50</v>
      </c>
      <c r="C1259" s="138" t="s">
        <v>68</v>
      </c>
      <c r="D1259" s="138" t="s">
        <v>193</v>
      </c>
      <c r="E1259" s="138" t="s">
        <v>49</v>
      </c>
      <c r="F1259" s="136">
        <v>6.06</v>
      </c>
      <c r="G1259" s="148">
        <v>3.8649304539999996</v>
      </c>
      <c r="H1259" s="149">
        <v>2.8870462960000003</v>
      </c>
    </row>
    <row r="1260" spans="2:8" x14ac:dyDescent="0.25">
      <c r="B1260" s="137" t="s">
        <v>50</v>
      </c>
      <c r="C1260" s="138" t="s">
        <v>68</v>
      </c>
      <c r="D1260" s="138" t="s">
        <v>192</v>
      </c>
      <c r="E1260" s="138" t="s">
        <v>49</v>
      </c>
      <c r="F1260" s="136">
        <v>6.06</v>
      </c>
      <c r="G1260" s="148">
        <v>3.8649304539999996</v>
      </c>
      <c r="H1260" s="149">
        <v>2.8870462960000003</v>
      </c>
    </row>
    <row r="1261" spans="2:8" x14ac:dyDescent="0.25">
      <c r="B1261" s="137" t="s">
        <v>50</v>
      </c>
      <c r="C1261" s="138" t="s">
        <v>68</v>
      </c>
      <c r="D1261" s="138" t="s">
        <v>191</v>
      </c>
      <c r="E1261" s="138" t="s">
        <v>49</v>
      </c>
      <c r="F1261" s="136">
        <v>6.06</v>
      </c>
      <c r="G1261" s="148">
        <v>3.8649304539999996</v>
      </c>
      <c r="H1261" s="149">
        <v>2.8870462960000003</v>
      </c>
    </row>
    <row r="1262" spans="2:8" x14ac:dyDescent="0.25">
      <c r="B1262" s="137" t="s">
        <v>50</v>
      </c>
      <c r="C1262" s="138" t="s">
        <v>68</v>
      </c>
      <c r="D1262" s="138" t="s">
        <v>79</v>
      </c>
      <c r="E1262" s="138" t="s">
        <v>52</v>
      </c>
      <c r="F1262" s="136">
        <v>6.06</v>
      </c>
      <c r="G1262" s="148">
        <v>3.8649304539999996</v>
      </c>
      <c r="H1262" s="149">
        <v>2.8870462960000003</v>
      </c>
    </row>
    <row r="1263" spans="2:8" x14ac:dyDescent="0.25">
      <c r="B1263" s="137" t="s">
        <v>50</v>
      </c>
      <c r="C1263" s="138" t="s">
        <v>68</v>
      </c>
      <c r="D1263" s="138" t="s">
        <v>78</v>
      </c>
      <c r="E1263" s="138" t="s">
        <v>52</v>
      </c>
      <c r="F1263" s="136">
        <v>6.06</v>
      </c>
      <c r="G1263" s="148">
        <v>3.8649304539999996</v>
      </c>
      <c r="H1263" s="149">
        <v>2.8870462960000003</v>
      </c>
    </row>
    <row r="1264" spans="2:8" x14ac:dyDescent="0.25">
      <c r="B1264" s="137" t="s">
        <v>50</v>
      </c>
      <c r="C1264" s="138" t="s">
        <v>68</v>
      </c>
      <c r="D1264" s="138" t="s">
        <v>190</v>
      </c>
      <c r="E1264" s="138" t="s">
        <v>49</v>
      </c>
      <c r="F1264" s="136">
        <v>6.06</v>
      </c>
      <c r="G1264" s="148">
        <v>3.8649304539999996</v>
      </c>
      <c r="H1264" s="149">
        <v>2.8870462960000003</v>
      </c>
    </row>
    <row r="1265" spans="2:8" x14ac:dyDescent="0.25">
      <c r="B1265" s="137" t="s">
        <v>50</v>
      </c>
      <c r="C1265" s="138" t="s">
        <v>68</v>
      </c>
      <c r="D1265" s="138" t="s">
        <v>77</v>
      </c>
      <c r="E1265" s="138" t="s">
        <v>52</v>
      </c>
      <c r="F1265" s="136">
        <v>6.06</v>
      </c>
      <c r="G1265" s="148">
        <v>3.8649304539999996</v>
      </c>
      <c r="H1265" s="149">
        <v>2.8870462960000003</v>
      </c>
    </row>
    <row r="1266" spans="2:8" x14ac:dyDescent="0.25">
      <c r="B1266" s="137" t="s">
        <v>50</v>
      </c>
      <c r="C1266" s="138" t="s">
        <v>68</v>
      </c>
      <c r="D1266" s="138" t="s">
        <v>189</v>
      </c>
      <c r="E1266" s="138" t="s">
        <v>49</v>
      </c>
      <c r="F1266" s="136">
        <v>6.06</v>
      </c>
      <c r="G1266" s="148">
        <v>3.8649304539999996</v>
      </c>
      <c r="H1266" s="149">
        <v>2.8870462960000003</v>
      </c>
    </row>
    <row r="1267" spans="2:8" x14ac:dyDescent="0.25">
      <c r="B1267" s="137" t="s">
        <v>50</v>
      </c>
      <c r="C1267" s="138" t="s">
        <v>68</v>
      </c>
      <c r="D1267" s="138" t="s">
        <v>76</v>
      </c>
      <c r="E1267" s="138" t="s">
        <v>52</v>
      </c>
      <c r="F1267" s="136">
        <v>6.06</v>
      </c>
      <c r="G1267" s="148">
        <v>3.8649304539999996</v>
      </c>
      <c r="H1267" s="149">
        <v>2.8870462960000003</v>
      </c>
    </row>
    <row r="1268" spans="2:8" x14ac:dyDescent="0.25">
      <c r="B1268" s="137" t="s">
        <v>50</v>
      </c>
      <c r="C1268" s="138" t="s">
        <v>68</v>
      </c>
      <c r="D1268" s="138" t="s">
        <v>188</v>
      </c>
      <c r="E1268" s="138" t="s">
        <v>49</v>
      </c>
      <c r="F1268" s="136">
        <v>6.06</v>
      </c>
      <c r="G1268" s="148">
        <v>3.8649304539999996</v>
      </c>
      <c r="H1268" s="149">
        <v>2.8870462960000003</v>
      </c>
    </row>
    <row r="1269" spans="2:8" x14ac:dyDescent="0.25">
      <c r="B1269" s="137" t="s">
        <v>50</v>
      </c>
      <c r="C1269" s="138" t="s">
        <v>68</v>
      </c>
      <c r="D1269" s="138" t="s">
        <v>75</v>
      </c>
      <c r="E1269" s="138" t="s">
        <v>52</v>
      </c>
      <c r="F1269" s="136">
        <v>6.06</v>
      </c>
      <c r="G1269" s="148">
        <v>3.8649304539999996</v>
      </c>
      <c r="H1269" s="149">
        <v>2.8870462960000003</v>
      </c>
    </row>
    <row r="1270" spans="2:8" x14ac:dyDescent="0.25">
      <c r="B1270" s="137" t="s">
        <v>50</v>
      </c>
      <c r="C1270" s="138" t="s">
        <v>68</v>
      </c>
      <c r="D1270" s="138" t="s">
        <v>187</v>
      </c>
      <c r="E1270" s="138" t="s">
        <v>49</v>
      </c>
      <c r="F1270" s="136">
        <v>6.06</v>
      </c>
      <c r="G1270" s="148">
        <v>3.8649304539999996</v>
      </c>
      <c r="H1270" s="149">
        <v>2.8870462960000003</v>
      </c>
    </row>
    <row r="1271" spans="2:8" x14ac:dyDescent="0.25">
      <c r="B1271" s="137" t="s">
        <v>50</v>
      </c>
      <c r="C1271" s="138" t="s">
        <v>68</v>
      </c>
      <c r="D1271" s="138" t="s">
        <v>74</v>
      </c>
      <c r="E1271" s="138" t="s">
        <v>52</v>
      </c>
      <c r="F1271" s="136">
        <v>6.06</v>
      </c>
      <c r="G1271" s="148">
        <v>3.8649304539999996</v>
      </c>
      <c r="H1271" s="149">
        <v>2.8870462960000003</v>
      </c>
    </row>
    <row r="1272" spans="2:8" x14ac:dyDescent="0.25">
      <c r="B1272" s="137" t="s">
        <v>50</v>
      </c>
      <c r="C1272" s="138" t="s">
        <v>68</v>
      </c>
      <c r="D1272" s="138" t="s">
        <v>73</v>
      </c>
      <c r="E1272" s="138" t="s">
        <v>52</v>
      </c>
      <c r="F1272" s="136">
        <v>6.06</v>
      </c>
      <c r="G1272" s="148">
        <v>3.8649304539999996</v>
      </c>
      <c r="H1272" s="149">
        <v>2.8870462960000003</v>
      </c>
    </row>
    <row r="1273" spans="2:8" x14ac:dyDescent="0.25">
      <c r="B1273" s="137" t="s">
        <v>50</v>
      </c>
      <c r="C1273" s="138" t="s">
        <v>68</v>
      </c>
      <c r="D1273" s="138" t="s">
        <v>72</v>
      </c>
      <c r="E1273" s="138" t="s">
        <v>52</v>
      </c>
      <c r="F1273" s="136">
        <v>6.06</v>
      </c>
      <c r="G1273" s="148">
        <v>3.8649304539999996</v>
      </c>
      <c r="H1273" s="149">
        <v>2.8870462960000003</v>
      </c>
    </row>
    <row r="1274" spans="2:8" x14ac:dyDescent="0.25">
      <c r="B1274" s="137" t="s">
        <v>50</v>
      </c>
      <c r="C1274" s="138" t="s">
        <v>68</v>
      </c>
      <c r="D1274" s="138" t="s">
        <v>186</v>
      </c>
      <c r="E1274" s="138" t="s">
        <v>49</v>
      </c>
      <c r="F1274" s="136">
        <v>6.06</v>
      </c>
      <c r="G1274" s="148">
        <v>3.8649304539999996</v>
      </c>
      <c r="H1274" s="149">
        <v>2.8870462960000003</v>
      </c>
    </row>
    <row r="1275" spans="2:8" x14ac:dyDescent="0.25">
      <c r="B1275" s="137" t="s">
        <v>50</v>
      </c>
      <c r="C1275" s="138" t="s">
        <v>68</v>
      </c>
      <c r="D1275" s="138" t="s">
        <v>185</v>
      </c>
      <c r="E1275" s="138" t="s">
        <v>49</v>
      </c>
      <c r="F1275" s="136">
        <v>6.06</v>
      </c>
      <c r="G1275" s="148">
        <v>3.8649304539999996</v>
      </c>
      <c r="H1275" s="149">
        <v>2.8870462960000003</v>
      </c>
    </row>
    <row r="1276" spans="2:8" x14ac:dyDescent="0.25">
      <c r="B1276" s="137" t="s">
        <v>50</v>
      </c>
      <c r="C1276" s="138" t="s">
        <v>68</v>
      </c>
      <c r="D1276" s="138" t="s">
        <v>71</v>
      </c>
      <c r="E1276" s="138" t="s">
        <v>52</v>
      </c>
      <c r="F1276" s="136">
        <v>6.06</v>
      </c>
      <c r="G1276" s="148">
        <v>3.8649304539999996</v>
      </c>
      <c r="H1276" s="149">
        <v>2.8870462960000003</v>
      </c>
    </row>
    <row r="1277" spans="2:8" x14ac:dyDescent="0.25">
      <c r="B1277" s="137" t="s">
        <v>50</v>
      </c>
      <c r="C1277" s="138" t="s">
        <v>68</v>
      </c>
      <c r="D1277" s="138" t="s">
        <v>70</v>
      </c>
      <c r="E1277" s="138" t="s">
        <v>52</v>
      </c>
      <c r="F1277" s="136">
        <v>6.06</v>
      </c>
      <c r="G1277" s="148">
        <v>3.8649304539999996</v>
      </c>
      <c r="H1277" s="149">
        <v>2.8870462960000003</v>
      </c>
    </row>
    <row r="1278" spans="2:8" x14ac:dyDescent="0.25">
      <c r="B1278" s="137" t="s">
        <v>50</v>
      </c>
      <c r="C1278" s="138" t="s">
        <v>68</v>
      </c>
      <c r="D1278" s="138" t="s">
        <v>184</v>
      </c>
      <c r="E1278" s="138" t="s">
        <v>49</v>
      </c>
      <c r="F1278" s="136">
        <v>6.06</v>
      </c>
      <c r="G1278" s="148">
        <v>3.8649304539999996</v>
      </c>
      <c r="H1278" s="149">
        <v>2.8870462960000003</v>
      </c>
    </row>
    <row r="1279" spans="2:8" x14ac:dyDescent="0.25">
      <c r="B1279" s="137" t="s">
        <v>50</v>
      </c>
      <c r="C1279" s="138" t="s">
        <v>68</v>
      </c>
      <c r="D1279" s="138" t="s">
        <v>183</v>
      </c>
      <c r="E1279" s="138" t="s">
        <v>49</v>
      </c>
      <c r="F1279" s="136">
        <v>6.06</v>
      </c>
      <c r="G1279" s="148">
        <v>3.8649304539999996</v>
      </c>
      <c r="H1279" s="149">
        <v>2.8870462960000003</v>
      </c>
    </row>
    <row r="1280" spans="2:8" x14ac:dyDescent="0.25">
      <c r="B1280" s="137" t="s">
        <v>50</v>
      </c>
      <c r="C1280" s="138" t="s">
        <v>68</v>
      </c>
      <c r="D1280" s="138" t="s">
        <v>182</v>
      </c>
      <c r="E1280" s="138" t="s">
        <v>49</v>
      </c>
      <c r="F1280" s="136">
        <v>6.06</v>
      </c>
      <c r="G1280" s="148">
        <v>3.8649304539999996</v>
      </c>
      <c r="H1280" s="149">
        <v>2.8870462960000003</v>
      </c>
    </row>
    <row r="1281" spans="2:8" x14ac:dyDescent="0.25">
      <c r="B1281" s="137" t="s">
        <v>50</v>
      </c>
      <c r="C1281" s="138" t="s">
        <v>68</v>
      </c>
      <c r="D1281" s="138" t="s">
        <v>181</v>
      </c>
      <c r="E1281" s="138" t="s">
        <v>49</v>
      </c>
      <c r="F1281" s="136">
        <v>6.06</v>
      </c>
      <c r="G1281" s="148">
        <v>3.8649304539999996</v>
      </c>
      <c r="H1281" s="149">
        <v>2.8870462960000003</v>
      </c>
    </row>
    <row r="1282" spans="2:8" x14ac:dyDescent="0.25">
      <c r="B1282" s="137" t="s">
        <v>50</v>
      </c>
      <c r="C1282" s="138" t="s">
        <v>68</v>
      </c>
      <c r="D1282" s="138" t="s">
        <v>180</v>
      </c>
      <c r="E1282" s="138" t="s">
        <v>49</v>
      </c>
      <c r="F1282" s="136">
        <v>6.06</v>
      </c>
      <c r="G1282" s="148">
        <v>3.8649304539999996</v>
      </c>
      <c r="H1282" s="149">
        <v>2.8870462960000003</v>
      </c>
    </row>
    <row r="1283" spans="2:8" x14ac:dyDescent="0.25">
      <c r="B1283" s="137" t="s">
        <v>50</v>
      </c>
      <c r="C1283" s="138" t="s">
        <v>68</v>
      </c>
      <c r="D1283" s="138" t="s">
        <v>179</v>
      </c>
      <c r="E1283" s="138" t="s">
        <v>49</v>
      </c>
      <c r="F1283" s="136">
        <v>6.06</v>
      </c>
      <c r="G1283" s="148">
        <v>3.8649304539999996</v>
      </c>
      <c r="H1283" s="149">
        <v>2.8870462960000003</v>
      </c>
    </row>
    <row r="1284" spans="2:8" x14ac:dyDescent="0.25">
      <c r="B1284" s="137" t="s">
        <v>50</v>
      </c>
      <c r="C1284" s="138" t="s">
        <v>68</v>
      </c>
      <c r="D1284" s="138" t="s">
        <v>1071</v>
      </c>
      <c r="E1284" s="138" t="s">
        <v>52</v>
      </c>
      <c r="F1284" s="136">
        <v>6.06</v>
      </c>
      <c r="G1284" s="148">
        <v>3.8649304539999996</v>
      </c>
      <c r="H1284" s="149">
        <v>2.8870462960000003</v>
      </c>
    </row>
    <row r="1285" spans="2:8" x14ac:dyDescent="0.25">
      <c r="B1285" s="137" t="s">
        <v>50</v>
      </c>
      <c r="C1285" s="138" t="s">
        <v>68</v>
      </c>
      <c r="D1285" s="138" t="s">
        <v>178</v>
      </c>
      <c r="E1285" s="138" t="s">
        <v>49</v>
      </c>
      <c r="F1285" s="136">
        <v>6.06</v>
      </c>
      <c r="G1285" s="148">
        <v>3.8649304539999996</v>
      </c>
      <c r="H1285" s="149">
        <v>2.8870462960000003</v>
      </c>
    </row>
    <row r="1286" spans="2:8" x14ac:dyDescent="0.25">
      <c r="B1286" s="137" t="s">
        <v>50</v>
      </c>
      <c r="C1286" s="138" t="s">
        <v>68</v>
      </c>
      <c r="D1286" s="138" t="s">
        <v>177</v>
      </c>
      <c r="E1286" s="138" t="s">
        <v>49</v>
      </c>
      <c r="F1286" s="136">
        <v>6.06</v>
      </c>
      <c r="G1286" s="148">
        <v>3.8649304539999996</v>
      </c>
      <c r="H1286" s="149">
        <v>2.8870462960000003</v>
      </c>
    </row>
    <row r="1287" spans="2:8" x14ac:dyDescent="0.25">
      <c r="B1287" s="137" t="s">
        <v>50</v>
      </c>
      <c r="C1287" s="138" t="s">
        <v>68</v>
      </c>
      <c r="D1287" s="138" t="s">
        <v>176</v>
      </c>
      <c r="E1287" s="138" t="s">
        <v>49</v>
      </c>
      <c r="F1287" s="136">
        <v>6.06</v>
      </c>
      <c r="G1287" s="148">
        <v>3.8649304539999996</v>
      </c>
      <c r="H1287" s="149">
        <v>2.8870462960000003</v>
      </c>
    </row>
    <row r="1288" spans="2:8" x14ac:dyDescent="0.25">
      <c r="B1288" s="137" t="s">
        <v>50</v>
      </c>
      <c r="C1288" s="138" t="s">
        <v>68</v>
      </c>
      <c r="D1288" s="138" t="s">
        <v>175</v>
      </c>
      <c r="E1288" s="138" t="s">
        <v>49</v>
      </c>
      <c r="F1288" s="136">
        <v>6.06</v>
      </c>
      <c r="G1288" s="148">
        <v>4.178084439</v>
      </c>
      <c r="H1288" s="149">
        <v>3.1209681040000001</v>
      </c>
    </row>
    <row r="1289" spans="2:8" x14ac:dyDescent="0.25">
      <c r="B1289" s="137" t="s">
        <v>50</v>
      </c>
      <c r="C1289" s="138" t="s">
        <v>68</v>
      </c>
      <c r="D1289" s="138" t="s">
        <v>174</v>
      </c>
      <c r="E1289" s="138" t="s">
        <v>49</v>
      </c>
      <c r="F1289" s="136">
        <v>6.06</v>
      </c>
      <c r="G1289" s="148">
        <v>4.178084439</v>
      </c>
      <c r="H1289" s="149">
        <v>3.1209681040000001</v>
      </c>
    </row>
    <row r="1290" spans="2:8" x14ac:dyDescent="0.25">
      <c r="B1290" s="137" t="s">
        <v>50</v>
      </c>
      <c r="C1290" s="138" t="s">
        <v>68</v>
      </c>
      <c r="D1290" s="138" t="s">
        <v>173</v>
      </c>
      <c r="E1290" s="138" t="s">
        <v>49</v>
      </c>
      <c r="F1290" s="136">
        <v>6.06</v>
      </c>
      <c r="G1290" s="148">
        <v>4.178084439</v>
      </c>
      <c r="H1290" s="149">
        <v>3.1209681040000001</v>
      </c>
    </row>
    <row r="1291" spans="2:8" x14ac:dyDescent="0.25">
      <c r="B1291" s="137" t="s">
        <v>50</v>
      </c>
      <c r="C1291" s="138" t="s">
        <v>68</v>
      </c>
      <c r="D1291" s="138" t="s">
        <v>69</v>
      </c>
      <c r="E1291" s="138" t="s">
        <v>52</v>
      </c>
      <c r="F1291" s="136">
        <v>6.06</v>
      </c>
      <c r="G1291" s="148">
        <v>3.8649304539999996</v>
      </c>
      <c r="H1291" s="149">
        <v>2.8870462960000003</v>
      </c>
    </row>
    <row r="1292" spans="2:8" ht="15.75" thickBot="1" x14ac:dyDescent="0.3">
      <c r="B1292" s="139" t="s">
        <v>50</v>
      </c>
      <c r="C1292" s="140" t="s">
        <v>68</v>
      </c>
      <c r="D1292" s="140" t="s">
        <v>1095</v>
      </c>
      <c r="E1292" s="140" t="s">
        <v>52</v>
      </c>
      <c r="F1292" s="141">
        <v>6.06</v>
      </c>
      <c r="G1292" s="150">
        <v>4.178084439</v>
      </c>
      <c r="H1292" s="151">
        <v>3.1209681040000001</v>
      </c>
    </row>
  </sheetData>
  <autoFilter ref="B6:H1241"/>
  <sortState ref="B7:H1513">
    <sortCondition ref="B7:B1513"/>
    <sortCondition ref="C7:C1513"/>
    <sortCondition ref="D7:D1513"/>
  </sortState>
  <mergeCells count="3">
    <mergeCell ref="B5:H5"/>
    <mergeCell ref="B2:H2"/>
    <mergeCell ref="B3:H3"/>
  </mergeCells>
  <pageMargins left="0.7" right="0.7" top="0.75" bottom="0.75" header="0.3" footer="0.3"/>
  <pageSetup paperSize="9" scale="51" fitToHeight="0" orientation="landscape" r:id="rId1"/>
  <headerFooter>
    <oddFooter>&amp;C&amp;P von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B1:G421"/>
  <sheetViews>
    <sheetView view="pageBreakPreview" zoomScale="80" zoomScaleNormal="75" zoomScaleSheetLayoutView="80" workbookViewId="0">
      <selection activeCell="B1" sqref="B1"/>
    </sheetView>
  </sheetViews>
  <sheetFormatPr baseColWidth="10" defaultColWidth="9.140625" defaultRowHeight="15" x14ac:dyDescent="0.25"/>
  <cols>
    <col min="1" max="1" width="4.42578125" style="55" customWidth="1"/>
    <col min="2" max="2" width="75.7109375" style="57" customWidth="1"/>
    <col min="3" max="3" width="35.7109375" style="57" customWidth="1"/>
    <col min="4" max="4" width="9.140625" style="57"/>
    <col min="5" max="5" width="75.7109375" style="57" customWidth="1"/>
    <col min="6" max="7" width="35.7109375" style="56" customWidth="1"/>
    <col min="8" max="16384" width="9.140625" style="55"/>
  </cols>
  <sheetData>
    <row r="1" spans="2:7" ht="17.25" x14ac:dyDescent="0.3">
      <c r="B1" s="84" t="s">
        <v>1043</v>
      </c>
      <c r="C1" s="83"/>
      <c r="D1" s="83"/>
      <c r="E1" s="83"/>
      <c r="F1" s="82"/>
      <c r="G1" s="81" t="str">
        <f>'Anlage 1'!E1</f>
        <v>BK9-23/610</v>
      </c>
    </row>
    <row r="2" spans="2:7" x14ac:dyDescent="0.25">
      <c r="B2" s="80" t="str">
        <f>'Anlage 1'!B2:C2</f>
        <v>Sämtliche Angaben sind indikative, unverbindliche Prognosen für einen Zeitraum von 12 Monaten.</v>
      </c>
    </row>
    <row r="3" spans="2:7" x14ac:dyDescent="0.25">
      <c r="B3" s="79" t="str">
        <f>'Anlage 1'!B3:C3</f>
        <v>All information comprise indicative, non-binding forecasts for a periode of 12 months.</v>
      </c>
      <c r="C3" s="78"/>
      <c r="D3" s="78"/>
      <c r="E3" s="78"/>
    </row>
    <row r="4" spans="2:7" ht="18" thickBot="1" x14ac:dyDescent="0.35">
      <c r="B4" s="77"/>
    </row>
    <row r="5" spans="2:7" ht="20.25" thickBot="1" x14ac:dyDescent="0.35">
      <c r="B5" s="69" t="s">
        <v>942</v>
      </c>
      <c r="C5" s="68"/>
      <c r="D5" s="68"/>
      <c r="E5" s="68"/>
      <c r="F5" s="67"/>
      <c r="G5" s="66"/>
    </row>
    <row r="6" spans="2:7" ht="16.5" thickTop="1" thickBot="1" x14ac:dyDescent="0.3">
      <c r="B6" s="62"/>
      <c r="C6" s="61"/>
      <c r="D6" s="61"/>
      <c r="E6" s="61"/>
      <c r="F6" s="65"/>
      <c r="G6" s="60"/>
    </row>
    <row r="7" spans="2:7" s="76" customFormat="1" ht="45" customHeight="1" x14ac:dyDescent="0.25">
      <c r="B7" s="219" t="s">
        <v>1031</v>
      </c>
      <c r="C7" s="220"/>
      <c r="D7" s="61"/>
      <c r="E7" s="219" t="s">
        <v>1030</v>
      </c>
      <c r="F7" s="220"/>
      <c r="G7" s="125"/>
    </row>
    <row r="8" spans="2:7" ht="43.5" customHeight="1" thickBot="1" x14ac:dyDescent="0.3">
      <c r="B8" s="64" t="s">
        <v>1029</v>
      </c>
      <c r="C8" s="75" t="s">
        <v>1374</v>
      </c>
      <c r="D8" s="61"/>
      <c r="E8" s="64" t="s">
        <v>1029</v>
      </c>
      <c r="F8" s="75" t="s">
        <v>1374</v>
      </c>
      <c r="G8" s="60"/>
    </row>
    <row r="9" spans="2:7" x14ac:dyDescent="0.25">
      <c r="B9" s="120" t="s">
        <v>1041</v>
      </c>
      <c r="C9" s="128">
        <v>2176.81</v>
      </c>
      <c r="D9" s="61"/>
      <c r="E9" s="121" t="s">
        <v>980</v>
      </c>
      <c r="F9" s="123">
        <v>1088.4000000000001</v>
      </c>
      <c r="G9" s="60"/>
    </row>
    <row r="10" spans="2:7" x14ac:dyDescent="0.25">
      <c r="B10" s="121" t="s">
        <v>1042</v>
      </c>
      <c r="C10" s="123">
        <v>25033.3</v>
      </c>
      <c r="D10" s="61"/>
      <c r="E10" s="121" t="s">
        <v>979</v>
      </c>
      <c r="F10" s="123">
        <v>1088.4000000000001</v>
      </c>
      <c r="G10" s="60"/>
    </row>
    <row r="11" spans="2:7" ht="15.75" thickBot="1" x14ac:dyDescent="0.3">
      <c r="B11" s="122" t="s">
        <v>945</v>
      </c>
      <c r="C11" s="124">
        <v>8707.24</v>
      </c>
      <c r="D11" s="61"/>
      <c r="E11" s="121" t="s">
        <v>978</v>
      </c>
      <c r="F11" s="123">
        <v>1088.4000000000001</v>
      </c>
      <c r="G11" s="60"/>
    </row>
    <row r="12" spans="2:7" x14ac:dyDescent="0.25">
      <c r="B12" s="62"/>
      <c r="C12" s="61"/>
      <c r="D12" s="61"/>
      <c r="E12" s="121" t="s">
        <v>1349</v>
      </c>
      <c r="F12" s="123">
        <v>1088.4000000000001</v>
      </c>
      <c r="G12" s="60"/>
    </row>
    <row r="13" spans="2:7" x14ac:dyDescent="0.25">
      <c r="B13" s="62"/>
      <c r="C13" s="61"/>
      <c r="D13" s="61"/>
      <c r="E13" s="121" t="s">
        <v>975</v>
      </c>
      <c r="F13" s="123">
        <v>2176.81</v>
      </c>
      <c r="G13" s="60"/>
    </row>
    <row r="14" spans="2:7" x14ac:dyDescent="0.25">
      <c r="B14" s="62"/>
      <c r="C14" s="61"/>
      <c r="D14" s="61"/>
      <c r="E14" s="121" t="s">
        <v>974</v>
      </c>
      <c r="F14" s="123">
        <v>1088.4000000000001</v>
      </c>
      <c r="G14" s="60"/>
    </row>
    <row r="15" spans="2:7" x14ac:dyDescent="0.25">
      <c r="B15" s="62"/>
      <c r="C15" s="61"/>
      <c r="D15" s="61"/>
      <c r="E15" s="121" t="s">
        <v>973</v>
      </c>
      <c r="F15" s="123">
        <v>1088.4000000000001</v>
      </c>
      <c r="G15" s="60"/>
    </row>
    <row r="16" spans="2:7" x14ac:dyDescent="0.25">
      <c r="B16" s="62"/>
      <c r="C16" s="61"/>
      <c r="D16" s="61"/>
      <c r="E16" s="121" t="s">
        <v>972</v>
      </c>
      <c r="F16" s="123">
        <v>1088.4000000000001</v>
      </c>
      <c r="G16" s="60"/>
    </row>
    <row r="17" spans="2:7" x14ac:dyDescent="0.25">
      <c r="B17" s="62"/>
      <c r="C17" s="61"/>
      <c r="D17" s="61"/>
      <c r="E17" s="121" t="s">
        <v>970</v>
      </c>
      <c r="F17" s="123">
        <v>4353.62</v>
      </c>
      <c r="G17" s="60"/>
    </row>
    <row r="18" spans="2:7" x14ac:dyDescent="0.25">
      <c r="B18" s="62"/>
      <c r="C18" s="61"/>
      <c r="D18" s="61"/>
      <c r="E18" s="121" t="s">
        <v>969</v>
      </c>
      <c r="F18" s="123">
        <v>1088.4000000000001</v>
      </c>
      <c r="G18" s="60"/>
    </row>
    <row r="19" spans="2:7" x14ac:dyDescent="0.25">
      <c r="B19" s="62"/>
      <c r="C19" s="61"/>
      <c r="D19" s="61"/>
      <c r="E19" s="121" t="s">
        <v>1116</v>
      </c>
      <c r="F19" s="123">
        <v>7618.83</v>
      </c>
      <c r="G19" s="60"/>
    </row>
    <row r="20" spans="2:7" x14ac:dyDescent="0.25">
      <c r="B20" s="62"/>
      <c r="C20" s="61"/>
      <c r="D20" s="61"/>
      <c r="E20" s="121" t="s">
        <v>968</v>
      </c>
      <c r="F20" s="123">
        <v>1088.4000000000001</v>
      </c>
      <c r="G20" s="60"/>
    </row>
    <row r="21" spans="2:7" x14ac:dyDescent="0.25">
      <c r="B21" s="62"/>
      <c r="C21" s="61"/>
      <c r="D21" s="61"/>
      <c r="E21" s="121" t="s">
        <v>967</v>
      </c>
      <c r="F21" s="123">
        <v>8707.24</v>
      </c>
      <c r="G21" s="60"/>
    </row>
    <row r="22" spans="2:7" x14ac:dyDescent="0.25">
      <c r="B22" s="62"/>
      <c r="C22" s="61"/>
      <c r="D22" s="61"/>
      <c r="E22" s="121" t="s">
        <v>966</v>
      </c>
      <c r="F22" s="123">
        <v>3265.21</v>
      </c>
      <c r="G22" s="60"/>
    </row>
    <row r="23" spans="2:7" x14ac:dyDescent="0.25">
      <c r="B23" s="62"/>
      <c r="C23" s="61"/>
      <c r="D23" s="61"/>
      <c r="E23" s="121" t="s">
        <v>1350</v>
      </c>
      <c r="F23" s="123">
        <v>3265.21</v>
      </c>
      <c r="G23" s="60"/>
    </row>
    <row r="24" spans="2:7" x14ac:dyDescent="0.25">
      <c r="B24" s="62"/>
      <c r="C24" s="61"/>
      <c r="D24" s="61"/>
      <c r="E24" s="121" t="s">
        <v>964</v>
      </c>
      <c r="F24" s="123">
        <v>3265.21</v>
      </c>
      <c r="G24" s="60"/>
    </row>
    <row r="25" spans="2:7" x14ac:dyDescent="0.25">
      <c r="B25" s="62"/>
      <c r="C25" s="61"/>
      <c r="D25" s="61"/>
      <c r="E25" s="121" t="s">
        <v>963</v>
      </c>
      <c r="F25" s="123">
        <v>3265.21</v>
      </c>
      <c r="G25" s="60"/>
    </row>
    <row r="26" spans="2:7" x14ac:dyDescent="0.25">
      <c r="B26" s="62"/>
      <c r="C26" s="61"/>
      <c r="D26" s="61"/>
      <c r="E26" s="121" t="s">
        <v>962</v>
      </c>
      <c r="F26" s="123">
        <v>2176.81</v>
      </c>
      <c r="G26" s="60"/>
    </row>
    <row r="27" spans="2:7" x14ac:dyDescent="0.25">
      <c r="B27" s="62"/>
      <c r="C27" s="61"/>
      <c r="D27" s="61"/>
      <c r="E27" s="121" t="s">
        <v>961</v>
      </c>
      <c r="F27" s="123">
        <v>1088.4000000000001</v>
      </c>
      <c r="G27" s="60"/>
    </row>
    <row r="28" spans="2:7" x14ac:dyDescent="0.25">
      <c r="B28" s="62"/>
      <c r="C28" s="61"/>
      <c r="D28" s="61"/>
      <c r="E28" s="121" t="s">
        <v>1351</v>
      </c>
      <c r="F28" s="123">
        <v>1088.4000000000001</v>
      </c>
      <c r="G28" s="60"/>
    </row>
    <row r="29" spans="2:7" x14ac:dyDescent="0.25">
      <c r="B29" s="62"/>
      <c r="C29" s="61"/>
      <c r="D29" s="61"/>
      <c r="E29" s="121" t="s">
        <v>1118</v>
      </c>
      <c r="F29" s="123">
        <v>1088.4000000000001</v>
      </c>
      <c r="G29" s="60"/>
    </row>
    <row r="30" spans="2:7" x14ac:dyDescent="0.25">
      <c r="B30" s="62"/>
      <c r="C30" s="61"/>
      <c r="D30" s="61"/>
      <c r="E30" s="121" t="s">
        <v>1040</v>
      </c>
      <c r="F30" s="123">
        <v>1088.4000000000001</v>
      </c>
      <c r="G30" s="60"/>
    </row>
    <row r="31" spans="2:7" ht="15.75" thickBot="1" x14ac:dyDescent="0.3">
      <c r="B31" s="62"/>
      <c r="C31" s="61"/>
      <c r="D31" s="61"/>
      <c r="E31" s="122" t="s">
        <v>1039</v>
      </c>
      <c r="F31" s="124">
        <v>2176.81</v>
      </c>
      <c r="G31" s="60"/>
    </row>
    <row r="32" spans="2:7" ht="15.75" thickBot="1" x14ac:dyDescent="0.3">
      <c r="B32" s="73"/>
      <c r="C32" s="72"/>
      <c r="D32" s="72"/>
      <c r="E32" s="72"/>
      <c r="F32" s="71"/>
      <c r="G32" s="70"/>
    </row>
    <row r="33" spans="2:7" ht="20.25" thickBot="1" x14ac:dyDescent="0.35">
      <c r="B33" s="69" t="s">
        <v>875</v>
      </c>
      <c r="C33" s="68"/>
      <c r="D33" s="68"/>
      <c r="E33" s="68"/>
      <c r="F33" s="67"/>
      <c r="G33" s="66"/>
    </row>
    <row r="34" spans="2:7" ht="16.5" thickTop="1" thickBot="1" x14ac:dyDescent="0.3">
      <c r="B34" s="62"/>
      <c r="C34" s="61"/>
      <c r="D34" s="61"/>
      <c r="E34" s="61"/>
      <c r="F34" s="65"/>
      <c r="G34" s="60"/>
    </row>
    <row r="35" spans="2:7" ht="48" customHeight="1" x14ac:dyDescent="0.25">
      <c r="B35" s="219" t="s">
        <v>1031</v>
      </c>
      <c r="C35" s="220"/>
      <c r="D35" s="61"/>
      <c r="E35" s="221" t="s">
        <v>1030</v>
      </c>
      <c r="F35" s="222"/>
      <c r="G35" s="223"/>
    </row>
    <row r="36" spans="2:7" ht="37.5" customHeight="1" thickBot="1" x14ac:dyDescent="0.3">
      <c r="B36" s="64" t="s">
        <v>1029</v>
      </c>
      <c r="C36" s="75" t="s">
        <v>1374</v>
      </c>
      <c r="D36" s="61"/>
      <c r="E36" s="64" t="s">
        <v>1029</v>
      </c>
      <c r="F36" s="63" t="s">
        <v>1374</v>
      </c>
      <c r="G36" s="75" t="s">
        <v>1375</v>
      </c>
    </row>
    <row r="37" spans="2:7" x14ac:dyDescent="0.25">
      <c r="B37" s="120" t="s">
        <v>886</v>
      </c>
      <c r="C37" s="128">
        <v>23565.48</v>
      </c>
      <c r="D37" s="61"/>
      <c r="E37" s="121" t="s">
        <v>929</v>
      </c>
      <c r="F37" s="126"/>
      <c r="G37" s="129">
        <v>5173.55</v>
      </c>
    </row>
    <row r="38" spans="2:7" x14ac:dyDescent="0.25">
      <c r="B38" s="121" t="s">
        <v>1037</v>
      </c>
      <c r="C38" s="123">
        <v>24976.74</v>
      </c>
      <c r="D38" s="61"/>
      <c r="E38" s="121" t="s">
        <v>928</v>
      </c>
      <c r="F38" s="119"/>
      <c r="G38" s="130">
        <v>10215.780000000001</v>
      </c>
    </row>
    <row r="39" spans="2:7" ht="15.75" thickBot="1" x14ac:dyDescent="0.3">
      <c r="B39" s="122" t="s">
        <v>876</v>
      </c>
      <c r="C39" s="124">
        <v>23490.69</v>
      </c>
      <c r="D39" s="61"/>
      <c r="E39" s="121" t="s">
        <v>927</v>
      </c>
      <c r="F39" s="119"/>
      <c r="G39" s="130">
        <v>1694.29</v>
      </c>
    </row>
    <row r="40" spans="2:7" x14ac:dyDescent="0.25">
      <c r="B40" s="62"/>
      <c r="C40" s="61"/>
      <c r="D40" s="61"/>
      <c r="E40" s="121" t="s">
        <v>926</v>
      </c>
      <c r="F40" s="119"/>
      <c r="G40" s="130">
        <v>15096.62</v>
      </c>
    </row>
    <row r="41" spans="2:7" x14ac:dyDescent="0.25">
      <c r="B41" s="62"/>
      <c r="C41" s="61"/>
      <c r="D41" s="61"/>
      <c r="E41" s="121" t="s">
        <v>925</v>
      </c>
      <c r="F41" s="119">
        <v>18607.849999999999</v>
      </c>
      <c r="G41" s="130">
        <v>3144.53</v>
      </c>
    </row>
    <row r="42" spans="2:7" x14ac:dyDescent="0.25">
      <c r="B42" s="62"/>
      <c r="C42" s="61"/>
      <c r="D42" s="61"/>
      <c r="E42" s="121" t="s">
        <v>442</v>
      </c>
      <c r="F42" s="119"/>
      <c r="G42" s="130">
        <v>10324.950000000001</v>
      </c>
    </row>
    <row r="43" spans="2:7" x14ac:dyDescent="0.25">
      <c r="B43" s="62"/>
      <c r="C43" s="61"/>
      <c r="D43" s="61"/>
      <c r="E43" s="121" t="s">
        <v>924</v>
      </c>
      <c r="F43" s="119"/>
      <c r="G43" s="130">
        <v>1153.78</v>
      </c>
    </row>
    <row r="44" spans="2:7" x14ac:dyDescent="0.25">
      <c r="B44" s="62"/>
      <c r="C44" s="61"/>
      <c r="D44" s="61"/>
      <c r="E44" s="121" t="s">
        <v>923</v>
      </c>
      <c r="F44" s="119"/>
      <c r="G44" s="130">
        <v>9374.48</v>
      </c>
    </row>
    <row r="45" spans="2:7" x14ac:dyDescent="0.25">
      <c r="B45" s="62"/>
      <c r="C45" s="61"/>
      <c r="D45" s="61"/>
      <c r="E45" s="121" t="s">
        <v>921</v>
      </c>
      <c r="F45" s="119"/>
      <c r="G45" s="130">
        <v>137011.63</v>
      </c>
    </row>
    <row r="46" spans="2:7" x14ac:dyDescent="0.25">
      <c r="B46" s="62"/>
      <c r="C46" s="61"/>
      <c r="D46" s="61"/>
      <c r="E46" s="121" t="s">
        <v>920</v>
      </c>
      <c r="F46" s="119">
        <v>21250.99</v>
      </c>
      <c r="G46" s="130">
        <v>5648.73</v>
      </c>
    </row>
    <row r="47" spans="2:7" x14ac:dyDescent="0.25">
      <c r="B47" s="62"/>
      <c r="C47" s="61"/>
      <c r="D47" s="61"/>
      <c r="E47" s="121" t="s">
        <v>413</v>
      </c>
      <c r="F47" s="119"/>
      <c r="G47" s="130">
        <v>991.37</v>
      </c>
    </row>
    <row r="48" spans="2:7" x14ac:dyDescent="0.25">
      <c r="B48" s="62"/>
      <c r="C48" s="61"/>
      <c r="D48" s="61"/>
      <c r="E48" s="121" t="s">
        <v>919</v>
      </c>
      <c r="F48" s="119"/>
      <c r="G48" s="130">
        <v>2884.46</v>
      </c>
    </row>
    <row r="49" spans="2:7" x14ac:dyDescent="0.25">
      <c r="B49" s="62"/>
      <c r="C49" s="61"/>
      <c r="D49" s="61"/>
      <c r="E49" s="121" t="s">
        <v>917</v>
      </c>
      <c r="F49" s="119"/>
      <c r="G49" s="130">
        <v>4326.68</v>
      </c>
    </row>
    <row r="50" spans="2:7" x14ac:dyDescent="0.25">
      <c r="B50" s="62"/>
      <c r="C50" s="61"/>
      <c r="D50" s="61"/>
      <c r="E50" s="121" t="s">
        <v>916</v>
      </c>
      <c r="F50" s="119"/>
      <c r="G50" s="130">
        <v>8412.99</v>
      </c>
    </row>
    <row r="51" spans="2:7" ht="15.75" thickBot="1" x14ac:dyDescent="0.3">
      <c r="B51" s="62"/>
      <c r="C51" s="61"/>
      <c r="D51" s="61"/>
      <c r="E51" s="121" t="s">
        <v>915</v>
      </c>
      <c r="F51" s="127">
        <v>18607.849999999999</v>
      </c>
      <c r="G51" s="131">
        <v>6009.28</v>
      </c>
    </row>
    <row r="52" spans="2:7" ht="15.75" thickBot="1" x14ac:dyDescent="0.3">
      <c r="B52" s="73"/>
      <c r="C52" s="72"/>
      <c r="D52" s="72"/>
      <c r="E52" s="72"/>
      <c r="F52" s="71"/>
      <c r="G52" s="70"/>
    </row>
    <row r="53" spans="2:7" ht="20.25" thickBot="1" x14ac:dyDescent="0.35">
      <c r="B53" s="69" t="s">
        <v>869</v>
      </c>
      <c r="C53" s="68"/>
      <c r="D53" s="68"/>
      <c r="E53" s="68"/>
      <c r="F53" s="67"/>
      <c r="G53" s="66"/>
    </row>
    <row r="54" spans="2:7" ht="16.5" thickTop="1" thickBot="1" x14ac:dyDescent="0.3">
      <c r="B54" s="74"/>
      <c r="C54" s="61"/>
      <c r="D54" s="61"/>
      <c r="E54" s="61"/>
      <c r="F54" s="65"/>
      <c r="G54" s="60"/>
    </row>
    <row r="55" spans="2:7" ht="40.5" customHeight="1" x14ac:dyDescent="0.25">
      <c r="B55" s="62"/>
      <c r="C55" s="61"/>
      <c r="D55" s="61"/>
      <c r="E55" s="221" t="s">
        <v>1030</v>
      </c>
      <c r="F55" s="222"/>
      <c r="G55" s="223"/>
    </row>
    <row r="56" spans="2:7" ht="39" customHeight="1" thickBot="1" x14ac:dyDescent="0.3">
      <c r="B56" s="62"/>
      <c r="C56" s="61"/>
      <c r="D56" s="61"/>
      <c r="E56" s="64" t="s">
        <v>1029</v>
      </c>
      <c r="F56" s="63" t="s">
        <v>1374</v>
      </c>
      <c r="G56" s="75" t="s">
        <v>1375</v>
      </c>
    </row>
    <row r="57" spans="2:7" x14ac:dyDescent="0.25">
      <c r="B57" s="62"/>
      <c r="C57" s="61"/>
      <c r="D57" s="61"/>
      <c r="E57" s="120" t="s">
        <v>873</v>
      </c>
      <c r="F57" s="126">
        <v>257.12</v>
      </c>
      <c r="G57" s="129">
        <v>1243.8499999999999</v>
      </c>
    </row>
    <row r="58" spans="2:7" x14ac:dyDescent="0.25">
      <c r="B58" s="62"/>
      <c r="C58" s="61"/>
      <c r="D58" s="61"/>
      <c r="E58" s="121" t="s">
        <v>872</v>
      </c>
      <c r="F58" s="119">
        <v>514.24</v>
      </c>
      <c r="G58" s="130">
        <v>1243.8499999999999</v>
      </c>
    </row>
    <row r="59" spans="2:7" x14ac:dyDescent="0.25">
      <c r="B59" s="62"/>
      <c r="C59" s="61"/>
      <c r="D59" s="61"/>
      <c r="E59" s="121" t="s">
        <v>871</v>
      </c>
      <c r="F59" s="119">
        <v>1285.5899999999999</v>
      </c>
      <c r="G59" s="130">
        <v>1243.8499999999999</v>
      </c>
    </row>
    <row r="60" spans="2:7" x14ac:dyDescent="0.25">
      <c r="B60" s="62"/>
      <c r="C60" s="61"/>
      <c r="D60" s="61"/>
      <c r="E60" s="121" t="s">
        <v>870</v>
      </c>
      <c r="F60" s="119">
        <v>1285.5899999999999</v>
      </c>
      <c r="G60" s="130">
        <v>1243.8499999999999</v>
      </c>
    </row>
    <row r="61" spans="2:7" ht="15.75" thickBot="1" x14ac:dyDescent="0.3">
      <c r="B61" s="59"/>
      <c r="C61" s="58"/>
      <c r="D61" s="58"/>
      <c r="E61" s="122" t="s">
        <v>1369</v>
      </c>
      <c r="F61" s="127">
        <v>257.12</v>
      </c>
      <c r="G61" s="131">
        <v>1243.8499999999999</v>
      </c>
    </row>
    <row r="62" spans="2:7" ht="15.75" thickBot="1" x14ac:dyDescent="0.3">
      <c r="B62" s="73"/>
      <c r="C62" s="72"/>
      <c r="D62" s="72"/>
      <c r="E62" s="72"/>
      <c r="F62" s="71"/>
      <c r="G62" s="70"/>
    </row>
    <row r="63" spans="2:7" ht="20.25" thickBot="1" x14ac:dyDescent="0.35">
      <c r="B63" s="69" t="s">
        <v>787</v>
      </c>
      <c r="C63" s="68"/>
      <c r="D63" s="68"/>
      <c r="E63" s="68"/>
      <c r="F63" s="67"/>
      <c r="G63" s="66"/>
    </row>
    <row r="64" spans="2:7" ht="16.5" thickTop="1" thickBot="1" x14ac:dyDescent="0.3">
      <c r="B64" s="74"/>
      <c r="C64" s="61"/>
      <c r="D64" s="61"/>
      <c r="E64" s="61"/>
      <c r="F64" s="65"/>
      <c r="G64" s="60"/>
    </row>
    <row r="65" spans="2:7" ht="40.5" customHeight="1" x14ac:dyDescent="0.25">
      <c r="B65" s="62"/>
      <c r="C65" s="61"/>
      <c r="D65" s="61"/>
      <c r="E65" s="219" t="s">
        <v>1030</v>
      </c>
      <c r="F65" s="220"/>
      <c r="G65" s="125"/>
    </row>
    <row r="66" spans="2:7" ht="39" customHeight="1" thickBot="1" x14ac:dyDescent="0.3">
      <c r="B66" s="62"/>
      <c r="C66" s="61"/>
      <c r="D66" s="61"/>
      <c r="E66" s="64" t="s">
        <v>1029</v>
      </c>
      <c r="F66" s="75" t="s">
        <v>1374</v>
      </c>
      <c r="G66" s="60"/>
    </row>
    <row r="67" spans="2:7" x14ac:dyDescent="0.25">
      <c r="B67" s="62"/>
      <c r="C67" s="61"/>
      <c r="D67" s="61"/>
      <c r="E67" s="121" t="s">
        <v>848</v>
      </c>
      <c r="F67" s="123">
        <v>1299.0899999999999</v>
      </c>
      <c r="G67" s="60"/>
    </row>
    <row r="68" spans="2:7" x14ac:dyDescent="0.25">
      <c r="B68" s="62"/>
      <c r="C68" s="61"/>
      <c r="D68" s="61"/>
      <c r="E68" s="121" t="s">
        <v>847</v>
      </c>
      <c r="F68" s="123">
        <v>1299.0899999999999</v>
      </c>
      <c r="G68" s="60"/>
    </row>
    <row r="69" spans="2:7" x14ac:dyDescent="0.25">
      <c r="B69" s="62"/>
      <c r="C69" s="61"/>
      <c r="D69" s="61"/>
      <c r="E69" s="121" t="s">
        <v>846</v>
      </c>
      <c r="F69" s="123">
        <v>1299.0899999999999</v>
      </c>
      <c r="G69" s="60"/>
    </row>
    <row r="70" spans="2:7" x14ac:dyDescent="0.25">
      <c r="B70" s="62"/>
      <c r="C70" s="61"/>
      <c r="D70" s="61"/>
      <c r="E70" s="121" t="s">
        <v>845</v>
      </c>
      <c r="F70" s="123">
        <v>1299.0899999999999</v>
      </c>
      <c r="G70" s="60"/>
    </row>
    <row r="71" spans="2:7" x14ac:dyDescent="0.25">
      <c r="B71" s="62"/>
      <c r="C71" s="61"/>
      <c r="D71" s="61"/>
      <c r="E71" s="121" t="s">
        <v>844</v>
      </c>
      <c r="F71" s="123">
        <v>1299.0899999999999</v>
      </c>
      <c r="G71" s="60"/>
    </row>
    <row r="72" spans="2:7" x14ac:dyDescent="0.25">
      <c r="B72" s="62"/>
      <c r="C72" s="61"/>
      <c r="D72" s="61"/>
      <c r="E72" s="121" t="s">
        <v>843</v>
      </c>
      <c r="F72" s="123">
        <v>1299.0899999999999</v>
      </c>
      <c r="G72" s="60"/>
    </row>
    <row r="73" spans="2:7" x14ac:dyDescent="0.25">
      <c r="B73" s="62"/>
      <c r="C73" s="61"/>
      <c r="D73" s="61"/>
      <c r="E73" s="121" t="s">
        <v>842</v>
      </c>
      <c r="F73" s="123">
        <v>2598.1799999999998</v>
      </c>
      <c r="G73" s="60"/>
    </row>
    <row r="74" spans="2:7" x14ac:dyDescent="0.25">
      <c r="B74" s="62"/>
      <c r="C74" s="61"/>
      <c r="D74" s="61"/>
      <c r="E74" s="121" t="s">
        <v>841</v>
      </c>
      <c r="F74" s="123">
        <v>1299.0899999999999</v>
      </c>
      <c r="G74" s="60"/>
    </row>
    <row r="75" spans="2:7" x14ac:dyDescent="0.25">
      <c r="B75" s="62"/>
      <c r="C75" s="61"/>
      <c r="D75" s="61"/>
      <c r="E75" s="121" t="s">
        <v>840</v>
      </c>
      <c r="F75" s="123">
        <v>1299.0899999999999</v>
      </c>
      <c r="G75" s="60"/>
    </row>
    <row r="76" spans="2:7" x14ac:dyDescent="0.25">
      <c r="B76" s="62"/>
      <c r="C76" s="61"/>
      <c r="D76" s="61"/>
      <c r="E76" s="121" t="s">
        <v>839</v>
      </c>
      <c r="F76" s="123">
        <v>1299.0899999999999</v>
      </c>
      <c r="G76" s="60"/>
    </row>
    <row r="77" spans="2:7" x14ac:dyDescent="0.25">
      <c r="B77" s="62"/>
      <c r="C77" s="61"/>
      <c r="D77" s="61"/>
      <c r="E77" s="121" t="s">
        <v>838</v>
      </c>
      <c r="F77" s="123">
        <v>2598.1799999999998</v>
      </c>
      <c r="G77" s="60"/>
    </row>
    <row r="78" spans="2:7" x14ac:dyDescent="0.25">
      <c r="B78" s="62"/>
      <c r="C78" s="61"/>
      <c r="D78" s="61"/>
      <c r="E78" s="121" t="s">
        <v>837</v>
      </c>
      <c r="F78" s="123">
        <v>1299.0899999999999</v>
      </c>
      <c r="G78" s="60"/>
    </row>
    <row r="79" spans="2:7" x14ac:dyDescent="0.25">
      <c r="B79" s="62"/>
      <c r="C79" s="61"/>
      <c r="D79" s="61"/>
      <c r="E79" s="121" t="s">
        <v>836</v>
      </c>
      <c r="F79" s="123">
        <v>1299.0899999999999</v>
      </c>
      <c r="G79" s="60"/>
    </row>
    <row r="80" spans="2:7" x14ac:dyDescent="0.25">
      <c r="B80" s="62"/>
      <c r="C80" s="61"/>
      <c r="D80" s="61"/>
      <c r="E80" s="121" t="s">
        <v>835</v>
      </c>
      <c r="F80" s="123">
        <v>1299.0899999999999</v>
      </c>
      <c r="G80" s="60"/>
    </row>
    <row r="81" spans="2:7" x14ac:dyDescent="0.25">
      <c r="B81" s="62"/>
      <c r="C81" s="61"/>
      <c r="D81" s="61"/>
      <c r="E81" s="121" t="s">
        <v>834</v>
      </c>
      <c r="F81" s="123">
        <v>1299.0899999999999</v>
      </c>
      <c r="G81" s="60"/>
    </row>
    <row r="82" spans="2:7" x14ac:dyDescent="0.25">
      <c r="B82" s="62"/>
      <c r="C82" s="61"/>
      <c r="D82" s="61"/>
      <c r="E82" s="121" t="s">
        <v>833</v>
      </c>
      <c r="F82" s="123">
        <v>2598.1799999999998</v>
      </c>
      <c r="G82" s="60"/>
    </row>
    <row r="83" spans="2:7" x14ac:dyDescent="0.25">
      <c r="B83" s="62"/>
      <c r="C83" s="61"/>
      <c r="D83" s="61"/>
      <c r="E83" s="121" t="s">
        <v>832</v>
      </c>
      <c r="F83" s="123">
        <v>1299.0899999999999</v>
      </c>
      <c r="G83" s="60"/>
    </row>
    <row r="84" spans="2:7" x14ac:dyDescent="0.25">
      <c r="B84" s="62"/>
      <c r="C84" s="61"/>
      <c r="D84" s="61"/>
      <c r="E84" s="121" t="s">
        <v>831</v>
      </c>
      <c r="F84" s="123">
        <v>2598.1799999999998</v>
      </c>
      <c r="G84" s="60"/>
    </row>
    <row r="85" spans="2:7" x14ac:dyDescent="0.25">
      <c r="B85" s="62"/>
      <c r="C85" s="61"/>
      <c r="D85" s="61"/>
      <c r="E85" s="121" t="s">
        <v>830</v>
      </c>
      <c r="F85" s="123">
        <v>1299.0899999999999</v>
      </c>
      <c r="G85" s="60"/>
    </row>
    <row r="86" spans="2:7" x14ac:dyDescent="0.25">
      <c r="B86" s="62"/>
      <c r="C86" s="61"/>
      <c r="D86" s="61"/>
      <c r="E86" s="121" t="s">
        <v>829</v>
      </c>
      <c r="F86" s="123">
        <v>3897.27</v>
      </c>
      <c r="G86" s="60"/>
    </row>
    <row r="87" spans="2:7" x14ac:dyDescent="0.25">
      <c r="B87" s="62"/>
      <c r="C87" s="61"/>
      <c r="D87" s="61"/>
      <c r="E87" s="121" t="s">
        <v>828</v>
      </c>
      <c r="F87" s="123">
        <v>1299.0899999999999</v>
      </c>
      <c r="G87" s="60"/>
    </row>
    <row r="88" spans="2:7" x14ac:dyDescent="0.25">
      <c r="B88" s="62"/>
      <c r="C88" s="61"/>
      <c r="D88" s="61"/>
      <c r="E88" s="121" t="s">
        <v>1107</v>
      </c>
      <c r="F88" s="123">
        <v>5196.3599999999997</v>
      </c>
      <c r="G88" s="60"/>
    </row>
    <row r="89" spans="2:7" x14ac:dyDescent="0.25">
      <c r="B89" s="62"/>
      <c r="C89" s="61"/>
      <c r="D89" s="61"/>
      <c r="E89" s="121" t="s">
        <v>827</v>
      </c>
      <c r="F89" s="123">
        <v>2598.1799999999998</v>
      </c>
      <c r="G89" s="60"/>
    </row>
    <row r="90" spans="2:7" x14ac:dyDescent="0.25">
      <c r="B90" s="62"/>
      <c r="C90" s="61"/>
      <c r="D90" s="61"/>
      <c r="E90" s="121" t="s">
        <v>826</v>
      </c>
      <c r="F90" s="123">
        <v>1299.0899999999999</v>
      </c>
      <c r="G90" s="60"/>
    </row>
    <row r="91" spans="2:7" x14ac:dyDescent="0.25">
      <c r="B91" s="62"/>
      <c r="C91" s="61"/>
      <c r="D91" s="61"/>
      <c r="E91" s="121" t="s">
        <v>825</v>
      </c>
      <c r="F91" s="123">
        <v>1299.0899999999999</v>
      </c>
      <c r="G91" s="60"/>
    </row>
    <row r="92" spans="2:7" x14ac:dyDescent="0.25">
      <c r="B92" s="62"/>
      <c r="C92" s="61"/>
      <c r="D92" s="61"/>
      <c r="E92" s="121" t="s">
        <v>824</v>
      </c>
      <c r="F92" s="123">
        <v>2598.1799999999998</v>
      </c>
      <c r="G92" s="60"/>
    </row>
    <row r="93" spans="2:7" x14ac:dyDescent="0.25">
      <c r="B93" s="62"/>
      <c r="C93" s="61"/>
      <c r="D93" s="61"/>
      <c r="E93" s="121" t="s">
        <v>823</v>
      </c>
      <c r="F93" s="123">
        <v>1299.0899999999999</v>
      </c>
      <c r="G93" s="60"/>
    </row>
    <row r="94" spans="2:7" x14ac:dyDescent="0.25">
      <c r="B94" s="62"/>
      <c r="C94" s="61"/>
      <c r="D94" s="61"/>
      <c r="E94" s="121" t="s">
        <v>822</v>
      </c>
      <c r="F94" s="123">
        <v>1299.0899999999999</v>
      </c>
      <c r="G94" s="60"/>
    </row>
    <row r="95" spans="2:7" x14ac:dyDescent="0.25">
      <c r="B95" s="62"/>
      <c r="C95" s="61"/>
      <c r="D95" s="61"/>
      <c r="E95" s="121" t="s">
        <v>821</v>
      </c>
      <c r="F95" s="123">
        <v>1299.0899999999999</v>
      </c>
      <c r="G95" s="60"/>
    </row>
    <row r="96" spans="2:7" x14ac:dyDescent="0.25">
      <c r="B96" s="62"/>
      <c r="C96" s="61"/>
      <c r="D96" s="61"/>
      <c r="E96" s="121" t="s">
        <v>820</v>
      </c>
      <c r="F96" s="123">
        <v>1299.0899999999999</v>
      </c>
      <c r="G96" s="60"/>
    </row>
    <row r="97" spans="2:7" x14ac:dyDescent="0.25">
      <c r="B97" s="62"/>
      <c r="C97" s="61"/>
      <c r="D97" s="61"/>
      <c r="E97" s="121" t="s">
        <v>819</v>
      </c>
      <c r="F97" s="123">
        <v>1299.0899999999999</v>
      </c>
      <c r="G97" s="60"/>
    </row>
    <row r="98" spans="2:7" x14ac:dyDescent="0.25">
      <c r="B98" s="62"/>
      <c r="C98" s="61"/>
      <c r="D98" s="61"/>
      <c r="E98" s="121" t="s">
        <v>818</v>
      </c>
      <c r="F98" s="123">
        <v>1299.0899999999999</v>
      </c>
      <c r="G98" s="60"/>
    </row>
    <row r="99" spans="2:7" x14ac:dyDescent="0.25">
      <c r="B99" s="62"/>
      <c r="C99" s="61"/>
      <c r="D99" s="61"/>
      <c r="E99" s="121" t="s">
        <v>1109</v>
      </c>
      <c r="F99" s="123">
        <v>2598.1799999999998</v>
      </c>
      <c r="G99" s="60"/>
    </row>
    <row r="100" spans="2:7" x14ac:dyDescent="0.25">
      <c r="B100" s="62"/>
      <c r="C100" s="61"/>
      <c r="D100" s="61"/>
      <c r="E100" s="121" t="s">
        <v>817</v>
      </c>
      <c r="F100" s="123">
        <v>5196.3599999999997</v>
      </c>
      <c r="G100" s="60"/>
    </row>
    <row r="101" spans="2:7" x14ac:dyDescent="0.25">
      <c r="B101" s="62"/>
      <c r="C101" s="61"/>
      <c r="D101" s="61"/>
      <c r="E101" s="121" t="s">
        <v>815</v>
      </c>
      <c r="F101" s="123">
        <v>1299.0899999999999</v>
      </c>
      <c r="G101" s="60"/>
    </row>
    <row r="102" spans="2:7" ht="15.75" thickBot="1" x14ac:dyDescent="0.3">
      <c r="B102" s="62"/>
      <c r="C102" s="61"/>
      <c r="D102" s="61"/>
      <c r="E102" s="122" t="s">
        <v>814</v>
      </c>
      <c r="F102" s="124">
        <v>1299.0899999999999</v>
      </c>
      <c r="G102" s="60"/>
    </row>
    <row r="103" spans="2:7" ht="15.75" thickBot="1" x14ac:dyDescent="0.3">
      <c r="B103" s="73"/>
      <c r="C103" s="72"/>
      <c r="D103" s="72"/>
      <c r="E103" s="72"/>
      <c r="F103" s="71"/>
      <c r="G103" s="70"/>
    </row>
    <row r="104" spans="2:7" ht="20.25" thickBot="1" x14ac:dyDescent="0.35">
      <c r="B104" s="69" t="s">
        <v>1058</v>
      </c>
      <c r="C104" s="68"/>
      <c r="D104" s="68"/>
      <c r="E104" s="68"/>
      <c r="F104" s="67"/>
      <c r="G104" s="66"/>
    </row>
    <row r="105" spans="2:7" ht="16.5" thickTop="1" thickBot="1" x14ac:dyDescent="0.3">
      <c r="B105" s="62"/>
      <c r="C105" s="61"/>
      <c r="D105" s="61"/>
      <c r="E105" s="61"/>
      <c r="F105" s="65"/>
      <c r="G105" s="60"/>
    </row>
    <row r="106" spans="2:7" ht="44.25" customHeight="1" x14ac:dyDescent="0.25">
      <c r="B106" s="62"/>
      <c r="C106" s="61"/>
      <c r="D106" s="61"/>
      <c r="E106" s="219" t="s">
        <v>1030</v>
      </c>
      <c r="F106" s="220"/>
      <c r="G106" s="60"/>
    </row>
    <row r="107" spans="2:7" ht="39.75" customHeight="1" thickBot="1" x14ac:dyDescent="0.3">
      <c r="B107" s="62"/>
      <c r="C107" s="61"/>
      <c r="D107" s="61"/>
      <c r="E107" s="64" t="s">
        <v>1029</v>
      </c>
      <c r="F107" s="75" t="s">
        <v>1374</v>
      </c>
      <c r="G107" s="60"/>
    </row>
    <row r="108" spans="2:7" x14ac:dyDescent="0.25">
      <c r="B108" s="62"/>
      <c r="C108" s="61"/>
      <c r="D108" s="61"/>
      <c r="E108" s="121" t="s">
        <v>1367</v>
      </c>
      <c r="F108" s="132">
        <v>16.47</v>
      </c>
      <c r="G108" s="60"/>
    </row>
    <row r="109" spans="2:7" x14ac:dyDescent="0.25">
      <c r="B109" s="62"/>
      <c r="C109" s="61"/>
      <c r="D109" s="61"/>
      <c r="E109" s="121" t="s">
        <v>783</v>
      </c>
      <c r="F109" s="132">
        <v>19.12</v>
      </c>
      <c r="G109" s="60"/>
    </row>
    <row r="110" spans="2:7" x14ac:dyDescent="0.25">
      <c r="B110" s="62"/>
      <c r="C110" s="61"/>
      <c r="D110" s="61"/>
      <c r="E110" s="121" t="s">
        <v>778</v>
      </c>
      <c r="F110" s="132">
        <v>16.47</v>
      </c>
      <c r="G110" s="60"/>
    </row>
    <row r="111" spans="2:7" x14ac:dyDescent="0.25">
      <c r="B111" s="62"/>
      <c r="C111" s="61"/>
      <c r="D111" s="61"/>
      <c r="E111" s="121" t="s">
        <v>1341</v>
      </c>
      <c r="F111" s="132">
        <v>16.47</v>
      </c>
      <c r="G111" s="60"/>
    </row>
    <row r="112" spans="2:7" x14ac:dyDescent="0.25">
      <c r="B112" s="62"/>
      <c r="C112" s="61"/>
      <c r="D112" s="61"/>
      <c r="E112" s="121" t="s">
        <v>1368</v>
      </c>
      <c r="F112" s="132">
        <v>46.06</v>
      </c>
      <c r="G112" s="60"/>
    </row>
    <row r="113" spans="2:7" x14ac:dyDescent="0.25">
      <c r="B113" s="62"/>
      <c r="C113" s="61"/>
      <c r="D113" s="61"/>
      <c r="E113" s="121" t="s">
        <v>772</v>
      </c>
      <c r="F113" s="132">
        <v>16.47</v>
      </c>
      <c r="G113" s="60"/>
    </row>
    <row r="114" spans="2:7" x14ac:dyDescent="0.25">
      <c r="B114" s="62"/>
      <c r="C114" s="61"/>
      <c r="D114" s="61"/>
      <c r="E114" s="121" t="s">
        <v>767</v>
      </c>
      <c r="F114" s="132">
        <v>16.47</v>
      </c>
      <c r="G114" s="60"/>
    </row>
    <row r="115" spans="2:7" ht="15.75" thickBot="1" x14ac:dyDescent="0.3">
      <c r="B115" s="62"/>
      <c r="C115" s="61"/>
      <c r="D115" s="61"/>
      <c r="E115" s="122" t="s">
        <v>1340</v>
      </c>
      <c r="F115" s="133">
        <v>21.97</v>
      </c>
      <c r="G115" s="60"/>
    </row>
    <row r="116" spans="2:7" ht="15.75" thickBot="1" x14ac:dyDescent="0.3">
      <c r="B116" s="73"/>
      <c r="C116" s="72"/>
      <c r="D116" s="72"/>
      <c r="E116" s="72"/>
      <c r="F116" s="71"/>
      <c r="G116" s="70"/>
    </row>
    <row r="117" spans="2:7" ht="20.25" thickBot="1" x14ac:dyDescent="0.35">
      <c r="B117" s="69" t="s">
        <v>369</v>
      </c>
      <c r="C117" s="68"/>
      <c r="D117" s="68"/>
      <c r="E117" s="68"/>
      <c r="F117" s="67"/>
      <c r="G117" s="66"/>
    </row>
    <row r="118" spans="2:7" ht="16.5" thickTop="1" thickBot="1" x14ac:dyDescent="0.3">
      <c r="B118" s="74"/>
      <c r="C118" s="61"/>
      <c r="D118" s="61"/>
      <c r="E118" s="61"/>
      <c r="F118" s="65"/>
      <c r="G118" s="60"/>
    </row>
    <row r="119" spans="2:7" ht="39.75" customHeight="1" x14ac:dyDescent="0.25">
      <c r="B119" s="62"/>
      <c r="C119" s="61"/>
      <c r="D119" s="61"/>
      <c r="E119" s="219" t="s">
        <v>1030</v>
      </c>
      <c r="F119" s="220"/>
      <c r="G119" s="60"/>
    </row>
    <row r="120" spans="2:7" ht="39" customHeight="1" thickBot="1" x14ac:dyDescent="0.3">
      <c r="B120" s="62"/>
      <c r="C120" s="61"/>
      <c r="D120" s="61"/>
      <c r="E120" s="64" t="s">
        <v>1029</v>
      </c>
      <c r="F120" s="75" t="s">
        <v>1374</v>
      </c>
      <c r="G120" s="60"/>
    </row>
    <row r="121" spans="2:7" x14ac:dyDescent="0.25">
      <c r="B121" s="62"/>
      <c r="C121" s="61"/>
      <c r="D121" s="61"/>
      <c r="E121" s="121" t="s">
        <v>693</v>
      </c>
      <c r="F121" s="123">
        <v>3265.54</v>
      </c>
      <c r="G121" s="60"/>
    </row>
    <row r="122" spans="2:7" x14ac:dyDescent="0.25">
      <c r="B122" s="62"/>
      <c r="C122" s="61"/>
      <c r="D122" s="61"/>
      <c r="E122" s="121" t="s">
        <v>692</v>
      </c>
      <c r="F122" s="123">
        <v>3265.54</v>
      </c>
      <c r="G122" s="60"/>
    </row>
    <row r="123" spans="2:7" x14ac:dyDescent="0.25">
      <c r="B123" s="62"/>
      <c r="C123" s="61"/>
      <c r="D123" s="61"/>
      <c r="E123" s="121" t="s">
        <v>691</v>
      </c>
      <c r="F123" s="123">
        <v>3265.54</v>
      </c>
      <c r="G123" s="60"/>
    </row>
    <row r="124" spans="2:7" x14ac:dyDescent="0.25">
      <c r="B124" s="62"/>
      <c r="C124" s="61"/>
      <c r="D124" s="61"/>
      <c r="E124" s="121" t="s">
        <v>690</v>
      </c>
      <c r="F124" s="123">
        <v>3265.54</v>
      </c>
      <c r="G124" s="60"/>
    </row>
    <row r="125" spans="2:7" x14ac:dyDescent="0.25">
      <c r="B125" s="62"/>
      <c r="C125" s="61"/>
      <c r="D125" s="61"/>
      <c r="E125" s="121" t="s">
        <v>689</v>
      </c>
      <c r="F125" s="123">
        <v>3265.54</v>
      </c>
      <c r="G125" s="60"/>
    </row>
    <row r="126" spans="2:7" x14ac:dyDescent="0.25">
      <c r="B126" s="62"/>
      <c r="C126" s="61"/>
      <c r="D126" s="61"/>
      <c r="E126" s="121" t="s">
        <v>688</v>
      </c>
      <c r="F126" s="123">
        <v>3265.54</v>
      </c>
      <c r="G126" s="60"/>
    </row>
    <row r="127" spans="2:7" x14ac:dyDescent="0.25">
      <c r="B127" s="62"/>
      <c r="C127" s="61"/>
      <c r="D127" s="61"/>
      <c r="E127" s="121" t="s">
        <v>687</v>
      </c>
      <c r="F127" s="123">
        <v>3265.54</v>
      </c>
      <c r="G127" s="60"/>
    </row>
    <row r="128" spans="2:7" x14ac:dyDescent="0.25">
      <c r="B128" s="62"/>
      <c r="C128" s="61"/>
      <c r="D128" s="61"/>
      <c r="E128" s="121" t="s">
        <v>1352</v>
      </c>
      <c r="F128" s="123">
        <v>3265.54</v>
      </c>
      <c r="G128" s="60"/>
    </row>
    <row r="129" spans="2:7" x14ac:dyDescent="0.25">
      <c r="B129" s="62"/>
      <c r="C129" s="61"/>
      <c r="D129" s="61"/>
      <c r="E129" s="121" t="s">
        <v>1138</v>
      </c>
      <c r="F129" s="123">
        <v>3265.54</v>
      </c>
      <c r="G129" s="60"/>
    </row>
    <row r="130" spans="2:7" x14ac:dyDescent="0.25">
      <c r="B130" s="62"/>
      <c r="C130" s="61"/>
      <c r="D130" s="61"/>
      <c r="E130" s="121" t="s">
        <v>686</v>
      </c>
      <c r="F130" s="123">
        <v>3265.54</v>
      </c>
      <c r="G130" s="60"/>
    </row>
    <row r="131" spans="2:7" x14ac:dyDescent="0.25">
      <c r="B131" s="62"/>
      <c r="C131" s="61"/>
      <c r="D131" s="61"/>
      <c r="E131" s="121" t="s">
        <v>685</v>
      </c>
      <c r="F131" s="123">
        <v>3265.54</v>
      </c>
      <c r="G131" s="60"/>
    </row>
    <row r="132" spans="2:7" x14ac:dyDescent="0.25">
      <c r="B132" s="62"/>
      <c r="C132" s="61"/>
      <c r="D132" s="61"/>
      <c r="E132" s="121" t="s">
        <v>684</v>
      </c>
      <c r="F132" s="123">
        <v>3265.54</v>
      </c>
      <c r="G132" s="60"/>
    </row>
    <row r="133" spans="2:7" x14ac:dyDescent="0.25">
      <c r="B133" s="62"/>
      <c r="C133" s="61"/>
      <c r="D133" s="61"/>
      <c r="E133" s="121" t="s">
        <v>683</v>
      </c>
      <c r="F133" s="123">
        <v>3265.54</v>
      </c>
      <c r="G133" s="60"/>
    </row>
    <row r="134" spans="2:7" x14ac:dyDescent="0.25">
      <c r="B134" s="62"/>
      <c r="C134" s="61"/>
      <c r="D134" s="61"/>
      <c r="E134" s="121" t="s">
        <v>682</v>
      </c>
      <c r="F134" s="123">
        <v>3265.54</v>
      </c>
      <c r="G134" s="60"/>
    </row>
    <row r="135" spans="2:7" x14ac:dyDescent="0.25">
      <c r="B135" s="62"/>
      <c r="C135" s="61"/>
      <c r="D135" s="61"/>
      <c r="E135" s="121" t="s">
        <v>681</v>
      </c>
      <c r="F135" s="123">
        <v>3265.54</v>
      </c>
      <c r="G135" s="60"/>
    </row>
    <row r="136" spans="2:7" x14ac:dyDescent="0.25">
      <c r="B136" s="62"/>
      <c r="C136" s="61"/>
      <c r="D136" s="61"/>
      <c r="E136" s="121" t="s">
        <v>680</v>
      </c>
      <c r="F136" s="123">
        <v>3265.54</v>
      </c>
      <c r="G136" s="60"/>
    </row>
    <row r="137" spans="2:7" x14ac:dyDescent="0.25">
      <c r="B137" s="62"/>
      <c r="C137" s="61"/>
      <c r="D137" s="61"/>
      <c r="E137" s="121" t="s">
        <v>1150</v>
      </c>
      <c r="F137" s="123">
        <v>3265.54</v>
      </c>
      <c r="G137" s="60"/>
    </row>
    <row r="138" spans="2:7" x14ac:dyDescent="0.25">
      <c r="B138" s="62"/>
      <c r="C138" s="61"/>
      <c r="D138" s="61"/>
      <c r="E138" s="121" t="s">
        <v>1140</v>
      </c>
      <c r="F138" s="123">
        <v>3265.54</v>
      </c>
      <c r="G138" s="60"/>
    </row>
    <row r="139" spans="2:7" x14ac:dyDescent="0.25">
      <c r="B139" s="62"/>
      <c r="C139" s="61"/>
      <c r="D139" s="61"/>
      <c r="E139" s="121" t="s">
        <v>679</v>
      </c>
      <c r="F139" s="123">
        <v>3265.54</v>
      </c>
      <c r="G139" s="60"/>
    </row>
    <row r="140" spans="2:7" x14ac:dyDescent="0.25">
      <c r="B140" s="62"/>
      <c r="C140" s="61"/>
      <c r="D140" s="61"/>
      <c r="E140" s="121" t="s">
        <v>678</v>
      </c>
      <c r="F140" s="123">
        <v>3265.54</v>
      </c>
      <c r="G140" s="60"/>
    </row>
    <row r="141" spans="2:7" x14ac:dyDescent="0.25">
      <c r="B141" s="62"/>
      <c r="C141" s="61"/>
      <c r="D141" s="61"/>
      <c r="E141" s="121" t="s">
        <v>677</v>
      </c>
      <c r="F141" s="123">
        <v>3265.54</v>
      </c>
      <c r="G141" s="60"/>
    </row>
    <row r="142" spans="2:7" x14ac:dyDescent="0.25">
      <c r="B142" s="62"/>
      <c r="C142" s="61"/>
      <c r="D142" s="61"/>
      <c r="E142" s="121" t="s">
        <v>675</v>
      </c>
      <c r="F142" s="123">
        <v>3265.54</v>
      </c>
      <c r="G142" s="60"/>
    </row>
    <row r="143" spans="2:7" x14ac:dyDescent="0.25">
      <c r="B143" s="62"/>
      <c r="C143" s="61"/>
      <c r="D143" s="61"/>
      <c r="E143" s="121" t="s">
        <v>1036</v>
      </c>
      <c r="F143" s="123">
        <v>3265.54</v>
      </c>
      <c r="G143" s="60"/>
    </row>
    <row r="144" spans="2:7" x14ac:dyDescent="0.25">
      <c r="B144" s="62"/>
      <c r="C144" s="61"/>
      <c r="D144" s="61"/>
      <c r="E144" s="121" t="s">
        <v>673</v>
      </c>
      <c r="F144" s="123">
        <v>3265.54</v>
      </c>
      <c r="G144" s="60"/>
    </row>
    <row r="145" spans="2:7" x14ac:dyDescent="0.25">
      <c r="B145" s="62"/>
      <c r="C145" s="61"/>
      <c r="D145" s="61"/>
      <c r="E145" s="121" t="s">
        <v>672</v>
      </c>
      <c r="F145" s="123">
        <v>3265.54</v>
      </c>
      <c r="G145" s="60"/>
    </row>
    <row r="146" spans="2:7" x14ac:dyDescent="0.25">
      <c r="B146" s="62"/>
      <c r="C146" s="61"/>
      <c r="D146" s="61"/>
      <c r="E146" s="121" t="s">
        <v>671</v>
      </c>
      <c r="F146" s="123">
        <v>3265.54</v>
      </c>
      <c r="G146" s="60"/>
    </row>
    <row r="147" spans="2:7" x14ac:dyDescent="0.25">
      <c r="B147" s="62"/>
      <c r="C147" s="61"/>
      <c r="D147" s="61"/>
      <c r="E147" s="121" t="s">
        <v>1353</v>
      </c>
      <c r="F147" s="123">
        <v>3265.54</v>
      </c>
      <c r="G147" s="60"/>
    </row>
    <row r="148" spans="2:7" x14ac:dyDescent="0.25">
      <c r="B148" s="62"/>
      <c r="C148" s="61"/>
      <c r="D148" s="61"/>
      <c r="E148" s="121" t="s">
        <v>1354</v>
      </c>
      <c r="F148" s="123">
        <v>3265.54</v>
      </c>
      <c r="G148" s="60"/>
    </row>
    <row r="149" spans="2:7" x14ac:dyDescent="0.25">
      <c r="B149" s="62"/>
      <c r="C149" s="61"/>
      <c r="D149" s="61"/>
      <c r="E149" s="121" t="s">
        <v>669</v>
      </c>
      <c r="F149" s="123">
        <v>3265.54</v>
      </c>
      <c r="G149" s="60"/>
    </row>
    <row r="150" spans="2:7" x14ac:dyDescent="0.25">
      <c r="B150" s="62"/>
      <c r="C150" s="61"/>
      <c r="D150" s="61"/>
      <c r="E150" s="121" t="s">
        <v>668</v>
      </c>
      <c r="F150" s="123">
        <v>3265.54</v>
      </c>
      <c r="G150" s="60"/>
    </row>
    <row r="151" spans="2:7" x14ac:dyDescent="0.25">
      <c r="B151" s="62"/>
      <c r="C151" s="61"/>
      <c r="D151" s="61"/>
      <c r="E151" s="121" t="s">
        <v>667</v>
      </c>
      <c r="F151" s="123">
        <v>3265.54</v>
      </c>
      <c r="G151" s="60"/>
    </row>
    <row r="152" spans="2:7" x14ac:dyDescent="0.25">
      <c r="B152" s="62"/>
      <c r="C152" s="61"/>
      <c r="D152" s="61"/>
      <c r="E152" s="121" t="s">
        <v>666</v>
      </c>
      <c r="F152" s="123">
        <v>3265.54</v>
      </c>
      <c r="G152" s="60"/>
    </row>
    <row r="153" spans="2:7" x14ac:dyDescent="0.25">
      <c r="B153" s="62"/>
      <c r="C153" s="61"/>
      <c r="D153" s="61"/>
      <c r="E153" s="121" t="s">
        <v>665</v>
      </c>
      <c r="F153" s="123">
        <v>3265.54</v>
      </c>
      <c r="G153" s="60"/>
    </row>
    <row r="154" spans="2:7" x14ac:dyDescent="0.25">
      <c r="B154" s="62"/>
      <c r="C154" s="61"/>
      <c r="D154" s="61"/>
      <c r="E154" s="121" t="s">
        <v>664</v>
      </c>
      <c r="F154" s="123">
        <v>3265.54</v>
      </c>
      <c r="G154" s="60"/>
    </row>
    <row r="155" spans="2:7" x14ac:dyDescent="0.25">
      <c r="B155" s="62"/>
      <c r="C155" s="61"/>
      <c r="D155" s="61"/>
      <c r="E155" s="121" t="s">
        <v>663</v>
      </c>
      <c r="F155" s="123">
        <v>3265.54</v>
      </c>
      <c r="G155" s="60"/>
    </row>
    <row r="156" spans="2:7" x14ac:dyDescent="0.25">
      <c r="B156" s="62"/>
      <c r="C156" s="61"/>
      <c r="D156" s="61"/>
      <c r="E156" s="121" t="s">
        <v>662</v>
      </c>
      <c r="F156" s="123">
        <v>3265.54</v>
      </c>
      <c r="G156" s="60"/>
    </row>
    <row r="157" spans="2:7" x14ac:dyDescent="0.25">
      <c r="B157" s="62"/>
      <c r="C157" s="61"/>
      <c r="D157" s="61"/>
      <c r="E157" s="121" t="s">
        <v>661</v>
      </c>
      <c r="F157" s="123">
        <v>3265.54</v>
      </c>
      <c r="G157" s="60"/>
    </row>
    <row r="158" spans="2:7" x14ac:dyDescent="0.25">
      <c r="B158" s="62"/>
      <c r="C158" s="61"/>
      <c r="D158" s="61"/>
      <c r="E158" s="121" t="s">
        <v>1149</v>
      </c>
      <c r="F158" s="123">
        <v>3265.54</v>
      </c>
      <c r="G158" s="60"/>
    </row>
    <row r="159" spans="2:7" x14ac:dyDescent="0.25">
      <c r="B159" s="62"/>
      <c r="C159" s="61"/>
      <c r="D159" s="61"/>
      <c r="E159" s="121" t="s">
        <v>660</v>
      </c>
      <c r="F159" s="123">
        <v>3265.54</v>
      </c>
      <c r="G159" s="60"/>
    </row>
    <row r="160" spans="2:7" x14ac:dyDescent="0.25">
      <c r="B160" s="62"/>
      <c r="C160" s="61"/>
      <c r="D160" s="61"/>
      <c r="E160" s="121" t="s">
        <v>659</v>
      </c>
      <c r="F160" s="123">
        <v>3265.54</v>
      </c>
      <c r="G160" s="60"/>
    </row>
    <row r="161" spans="2:7" x14ac:dyDescent="0.25">
      <c r="B161" s="62"/>
      <c r="C161" s="61"/>
      <c r="D161" s="61"/>
      <c r="E161" s="121" t="s">
        <v>658</v>
      </c>
      <c r="F161" s="123">
        <v>3265.54</v>
      </c>
      <c r="G161" s="60"/>
    </row>
    <row r="162" spans="2:7" x14ac:dyDescent="0.25">
      <c r="B162" s="62"/>
      <c r="C162" s="61"/>
      <c r="D162" s="61"/>
      <c r="E162" s="121" t="s">
        <v>657</v>
      </c>
      <c r="F162" s="123">
        <v>3265.54</v>
      </c>
      <c r="G162" s="60"/>
    </row>
    <row r="163" spans="2:7" x14ac:dyDescent="0.25">
      <c r="B163" s="62"/>
      <c r="C163" s="61"/>
      <c r="D163" s="61"/>
      <c r="E163" s="121" t="s">
        <v>1355</v>
      </c>
      <c r="F163" s="123">
        <v>3265.54</v>
      </c>
      <c r="G163" s="60"/>
    </row>
    <row r="164" spans="2:7" x14ac:dyDescent="0.25">
      <c r="B164" s="62"/>
      <c r="C164" s="61"/>
      <c r="D164" s="61"/>
      <c r="E164" s="121" t="s">
        <v>655</v>
      </c>
      <c r="F164" s="123">
        <v>3265.54</v>
      </c>
      <c r="G164" s="60"/>
    </row>
    <row r="165" spans="2:7" x14ac:dyDescent="0.25">
      <c r="B165" s="62"/>
      <c r="C165" s="61"/>
      <c r="D165" s="61"/>
      <c r="E165" s="121" t="s">
        <v>654</v>
      </c>
      <c r="F165" s="123">
        <v>3265.54</v>
      </c>
      <c r="G165" s="60"/>
    </row>
    <row r="166" spans="2:7" x14ac:dyDescent="0.25">
      <c r="B166" s="62"/>
      <c r="C166" s="61"/>
      <c r="D166" s="61"/>
      <c r="E166" s="121" t="s">
        <v>653</v>
      </c>
      <c r="F166" s="123">
        <v>3265.54</v>
      </c>
      <c r="G166" s="60"/>
    </row>
    <row r="167" spans="2:7" x14ac:dyDescent="0.25">
      <c r="B167" s="62"/>
      <c r="C167" s="61"/>
      <c r="D167" s="61"/>
      <c r="E167" s="121" t="s">
        <v>652</v>
      </c>
      <c r="F167" s="123">
        <v>3265.54</v>
      </c>
      <c r="G167" s="60"/>
    </row>
    <row r="168" spans="2:7" x14ac:dyDescent="0.25">
      <c r="B168" s="62"/>
      <c r="C168" s="61"/>
      <c r="D168" s="61"/>
      <c r="E168" s="121" t="s">
        <v>1356</v>
      </c>
      <c r="F168" s="123">
        <v>3265.54</v>
      </c>
      <c r="G168" s="60"/>
    </row>
    <row r="169" spans="2:7" x14ac:dyDescent="0.25">
      <c r="B169" s="62"/>
      <c r="C169" s="61"/>
      <c r="D169" s="61"/>
      <c r="E169" s="121" t="s">
        <v>649</v>
      </c>
      <c r="F169" s="123">
        <v>3265.54</v>
      </c>
      <c r="G169" s="60"/>
    </row>
    <row r="170" spans="2:7" x14ac:dyDescent="0.25">
      <c r="B170" s="62"/>
      <c r="C170" s="61"/>
      <c r="D170" s="61"/>
      <c r="E170" s="121" t="s">
        <v>648</v>
      </c>
      <c r="F170" s="123">
        <v>3265.54</v>
      </c>
      <c r="G170" s="60"/>
    </row>
    <row r="171" spans="2:7" x14ac:dyDescent="0.25">
      <c r="B171" s="62"/>
      <c r="C171" s="61"/>
      <c r="D171" s="61"/>
      <c r="E171" s="121" t="s">
        <v>647</v>
      </c>
      <c r="F171" s="123">
        <v>3265.54</v>
      </c>
      <c r="G171" s="60"/>
    </row>
    <row r="172" spans="2:7" x14ac:dyDescent="0.25">
      <c r="B172" s="62"/>
      <c r="C172" s="61"/>
      <c r="D172" s="61"/>
      <c r="E172" s="121" t="s">
        <v>644</v>
      </c>
      <c r="F172" s="123">
        <v>3265.54</v>
      </c>
      <c r="G172" s="60"/>
    </row>
    <row r="173" spans="2:7" x14ac:dyDescent="0.25">
      <c r="B173" s="62"/>
      <c r="C173" s="61"/>
      <c r="D173" s="61"/>
      <c r="E173" s="121" t="s">
        <v>643</v>
      </c>
      <c r="F173" s="123">
        <v>3265.54</v>
      </c>
      <c r="G173" s="60"/>
    </row>
    <row r="174" spans="2:7" x14ac:dyDescent="0.25">
      <c r="B174" s="62"/>
      <c r="C174" s="61"/>
      <c r="D174" s="61"/>
      <c r="E174" s="121" t="s">
        <v>641</v>
      </c>
      <c r="F174" s="123">
        <v>3265.54</v>
      </c>
      <c r="G174" s="60"/>
    </row>
    <row r="175" spans="2:7" x14ac:dyDescent="0.25">
      <c r="B175" s="62"/>
      <c r="C175" s="61"/>
      <c r="D175" s="61"/>
      <c r="E175" s="121" t="s">
        <v>640</v>
      </c>
      <c r="F175" s="123">
        <v>3265.54</v>
      </c>
      <c r="G175" s="60"/>
    </row>
    <row r="176" spans="2:7" x14ac:dyDescent="0.25">
      <c r="B176" s="62"/>
      <c r="C176" s="61"/>
      <c r="D176" s="61"/>
      <c r="E176" s="121" t="s">
        <v>639</v>
      </c>
      <c r="F176" s="123">
        <v>3265.54</v>
      </c>
      <c r="G176" s="60"/>
    </row>
    <row r="177" spans="2:7" x14ac:dyDescent="0.25">
      <c r="B177" s="62"/>
      <c r="C177" s="61"/>
      <c r="D177" s="61"/>
      <c r="E177" s="121" t="s">
        <v>638</v>
      </c>
      <c r="F177" s="123">
        <v>3265.54</v>
      </c>
      <c r="G177" s="60"/>
    </row>
    <row r="178" spans="2:7" x14ac:dyDescent="0.25">
      <c r="B178" s="62"/>
      <c r="C178" s="61"/>
      <c r="D178" s="61"/>
      <c r="E178" s="121" t="s">
        <v>1357</v>
      </c>
      <c r="F178" s="123">
        <v>3265.54</v>
      </c>
      <c r="G178" s="60"/>
    </row>
    <row r="179" spans="2:7" x14ac:dyDescent="0.25">
      <c r="B179" s="62"/>
      <c r="C179" s="61"/>
      <c r="D179" s="61"/>
      <c r="E179" s="121" t="s">
        <v>1358</v>
      </c>
      <c r="F179" s="123">
        <v>3265.54</v>
      </c>
      <c r="G179" s="60"/>
    </row>
    <row r="180" spans="2:7" x14ac:dyDescent="0.25">
      <c r="B180" s="62"/>
      <c r="C180" s="61"/>
      <c r="D180" s="61"/>
      <c r="E180" s="121" t="s">
        <v>1359</v>
      </c>
      <c r="F180" s="123">
        <v>3265.54</v>
      </c>
      <c r="G180" s="60"/>
    </row>
    <row r="181" spans="2:7" x14ac:dyDescent="0.25">
      <c r="B181" s="62"/>
      <c r="C181" s="61"/>
      <c r="D181" s="61"/>
      <c r="E181" s="121" t="s">
        <v>634</v>
      </c>
      <c r="F181" s="123">
        <v>3265.54</v>
      </c>
      <c r="G181" s="60"/>
    </row>
    <row r="182" spans="2:7" x14ac:dyDescent="0.25">
      <c r="B182" s="62"/>
      <c r="C182" s="61"/>
      <c r="D182" s="61"/>
      <c r="E182" s="121" t="s">
        <v>633</v>
      </c>
      <c r="F182" s="123">
        <v>3265.54</v>
      </c>
      <c r="G182" s="60"/>
    </row>
    <row r="183" spans="2:7" x14ac:dyDescent="0.25">
      <c r="B183" s="62"/>
      <c r="C183" s="61"/>
      <c r="D183" s="61"/>
      <c r="E183" s="121" t="s">
        <v>632</v>
      </c>
      <c r="F183" s="123">
        <v>3265.54</v>
      </c>
      <c r="G183" s="60"/>
    </row>
    <row r="184" spans="2:7" x14ac:dyDescent="0.25">
      <c r="B184" s="62"/>
      <c r="C184" s="61"/>
      <c r="D184" s="61"/>
      <c r="E184" s="121" t="s">
        <v>631</v>
      </c>
      <c r="F184" s="123">
        <v>3265.54</v>
      </c>
      <c r="G184" s="60"/>
    </row>
    <row r="185" spans="2:7" x14ac:dyDescent="0.25">
      <c r="B185" s="62"/>
      <c r="C185" s="61"/>
      <c r="D185" s="61"/>
      <c r="E185" s="121" t="s">
        <v>630</v>
      </c>
      <c r="F185" s="123">
        <v>3265.54</v>
      </c>
      <c r="G185" s="60"/>
    </row>
    <row r="186" spans="2:7" x14ac:dyDescent="0.25">
      <c r="B186" s="62"/>
      <c r="C186" s="61"/>
      <c r="D186" s="61"/>
      <c r="E186" s="121" t="s">
        <v>1141</v>
      </c>
      <c r="F186" s="123">
        <v>3265.54</v>
      </c>
      <c r="G186" s="60"/>
    </row>
    <row r="187" spans="2:7" x14ac:dyDescent="0.25">
      <c r="B187" s="62"/>
      <c r="C187" s="61"/>
      <c r="D187" s="61"/>
      <c r="E187" s="121" t="s">
        <v>629</v>
      </c>
      <c r="F187" s="123">
        <v>3265.54</v>
      </c>
      <c r="G187" s="60"/>
    </row>
    <row r="188" spans="2:7" x14ac:dyDescent="0.25">
      <c r="B188" s="62"/>
      <c r="C188" s="61"/>
      <c r="D188" s="61"/>
      <c r="E188" s="121" t="s">
        <v>628</v>
      </c>
      <c r="F188" s="123">
        <v>3265.54</v>
      </c>
      <c r="G188" s="60"/>
    </row>
    <row r="189" spans="2:7" x14ac:dyDescent="0.25">
      <c r="B189" s="62"/>
      <c r="C189" s="61"/>
      <c r="D189" s="61"/>
      <c r="E189" s="121" t="s">
        <v>627</v>
      </c>
      <c r="F189" s="123">
        <v>3265.54</v>
      </c>
      <c r="G189" s="60"/>
    </row>
    <row r="190" spans="2:7" x14ac:dyDescent="0.25">
      <c r="B190" s="62"/>
      <c r="C190" s="61"/>
      <c r="D190" s="61"/>
      <c r="E190" s="121" t="s">
        <v>626</v>
      </c>
      <c r="F190" s="123">
        <v>3265.54</v>
      </c>
      <c r="G190" s="60"/>
    </row>
    <row r="191" spans="2:7" x14ac:dyDescent="0.25">
      <c r="B191" s="62"/>
      <c r="C191" s="61"/>
      <c r="D191" s="61"/>
      <c r="E191" s="121" t="s">
        <v>625</v>
      </c>
      <c r="F191" s="123">
        <v>3265.54</v>
      </c>
      <c r="G191" s="60"/>
    </row>
    <row r="192" spans="2:7" x14ac:dyDescent="0.25">
      <c r="B192" s="62"/>
      <c r="C192" s="61"/>
      <c r="D192" s="61"/>
      <c r="E192" s="121" t="s">
        <v>1360</v>
      </c>
      <c r="F192" s="123">
        <v>3265.54</v>
      </c>
      <c r="G192" s="60"/>
    </row>
    <row r="193" spans="2:7" x14ac:dyDescent="0.25">
      <c r="B193" s="62"/>
      <c r="C193" s="61"/>
      <c r="D193" s="61"/>
      <c r="E193" s="121" t="s">
        <v>618</v>
      </c>
      <c r="F193" s="123">
        <v>3265.54</v>
      </c>
      <c r="G193" s="60"/>
    </row>
    <row r="194" spans="2:7" x14ac:dyDescent="0.25">
      <c r="B194" s="62"/>
      <c r="C194" s="61"/>
      <c r="D194" s="61"/>
      <c r="E194" s="121" t="s">
        <v>1147</v>
      </c>
      <c r="F194" s="123">
        <v>3265.54</v>
      </c>
      <c r="G194" s="60"/>
    </row>
    <row r="195" spans="2:7" x14ac:dyDescent="0.25">
      <c r="B195" s="62"/>
      <c r="C195" s="61"/>
      <c r="D195" s="61"/>
      <c r="E195" s="121" t="s">
        <v>617</v>
      </c>
      <c r="F195" s="123">
        <v>3265.54</v>
      </c>
      <c r="G195" s="60"/>
    </row>
    <row r="196" spans="2:7" x14ac:dyDescent="0.25">
      <c r="B196" s="62"/>
      <c r="C196" s="61"/>
      <c r="D196" s="61"/>
      <c r="E196" s="121" t="s">
        <v>616</v>
      </c>
      <c r="F196" s="123">
        <v>3265.54</v>
      </c>
      <c r="G196" s="60"/>
    </row>
    <row r="197" spans="2:7" x14ac:dyDescent="0.25">
      <c r="B197" s="62"/>
      <c r="C197" s="61"/>
      <c r="D197" s="61"/>
      <c r="E197" s="121" t="s">
        <v>613</v>
      </c>
      <c r="F197" s="123">
        <v>3265.54</v>
      </c>
      <c r="G197" s="60"/>
    </row>
    <row r="198" spans="2:7" x14ac:dyDescent="0.25">
      <c r="B198" s="62"/>
      <c r="C198" s="61"/>
      <c r="D198" s="61"/>
      <c r="E198" s="121" t="s">
        <v>612</v>
      </c>
      <c r="F198" s="123">
        <v>3265.54</v>
      </c>
      <c r="G198" s="60"/>
    </row>
    <row r="199" spans="2:7" x14ac:dyDescent="0.25">
      <c r="B199" s="62"/>
      <c r="C199" s="61"/>
      <c r="D199" s="61"/>
      <c r="E199" s="121" t="s">
        <v>611</v>
      </c>
      <c r="F199" s="123">
        <v>3265.54</v>
      </c>
      <c r="G199" s="60"/>
    </row>
    <row r="200" spans="2:7" x14ac:dyDescent="0.25">
      <c r="B200" s="62"/>
      <c r="C200" s="61"/>
      <c r="D200" s="61"/>
      <c r="E200" s="121" t="s">
        <v>610</v>
      </c>
      <c r="F200" s="123">
        <v>3265.54</v>
      </c>
      <c r="G200" s="60"/>
    </row>
    <row r="201" spans="2:7" x14ac:dyDescent="0.25">
      <c r="B201" s="62"/>
      <c r="C201" s="61"/>
      <c r="D201" s="61"/>
      <c r="E201" s="121" t="s">
        <v>1361</v>
      </c>
      <c r="F201" s="123">
        <v>3265.54</v>
      </c>
      <c r="G201" s="60"/>
    </row>
    <row r="202" spans="2:7" x14ac:dyDescent="0.25">
      <c r="B202" s="62"/>
      <c r="C202" s="61"/>
      <c r="D202" s="61"/>
      <c r="E202" s="121" t="s">
        <v>609</v>
      </c>
      <c r="F202" s="123">
        <v>3265.54</v>
      </c>
      <c r="G202" s="60"/>
    </row>
    <row r="203" spans="2:7" x14ac:dyDescent="0.25">
      <c r="B203" s="62"/>
      <c r="C203" s="61"/>
      <c r="D203" s="61"/>
      <c r="E203" s="121" t="s">
        <v>608</v>
      </c>
      <c r="F203" s="123">
        <v>3265.54</v>
      </c>
      <c r="G203" s="60"/>
    </row>
    <row r="204" spans="2:7" x14ac:dyDescent="0.25">
      <c r="B204" s="62"/>
      <c r="C204" s="61"/>
      <c r="D204" s="61"/>
      <c r="E204" s="121" t="s">
        <v>607</v>
      </c>
      <c r="F204" s="123">
        <v>3265.54</v>
      </c>
      <c r="G204" s="60"/>
    </row>
    <row r="205" spans="2:7" x14ac:dyDescent="0.25">
      <c r="B205" s="62"/>
      <c r="C205" s="61"/>
      <c r="D205" s="61"/>
      <c r="E205" s="121" t="s">
        <v>605</v>
      </c>
      <c r="F205" s="123">
        <v>3265.54</v>
      </c>
      <c r="G205" s="60"/>
    </row>
    <row r="206" spans="2:7" x14ac:dyDescent="0.25">
      <c r="B206" s="62"/>
      <c r="C206" s="61"/>
      <c r="D206" s="61"/>
      <c r="E206" s="121" t="s">
        <v>604</v>
      </c>
      <c r="F206" s="123">
        <v>3265.54</v>
      </c>
      <c r="G206" s="60"/>
    </row>
    <row r="207" spans="2:7" x14ac:dyDescent="0.25">
      <c r="B207" s="62"/>
      <c r="C207" s="61"/>
      <c r="D207" s="61"/>
      <c r="E207" s="121" t="s">
        <v>602</v>
      </c>
      <c r="F207" s="123">
        <v>3265.54</v>
      </c>
      <c r="G207" s="60"/>
    </row>
    <row r="208" spans="2:7" x14ac:dyDescent="0.25">
      <c r="B208" s="62"/>
      <c r="C208" s="61"/>
      <c r="D208" s="61"/>
      <c r="E208" s="121" t="s">
        <v>600</v>
      </c>
      <c r="F208" s="123">
        <v>3265.54</v>
      </c>
      <c r="G208" s="60"/>
    </row>
    <row r="209" spans="2:7" x14ac:dyDescent="0.25">
      <c r="B209" s="62"/>
      <c r="C209" s="61"/>
      <c r="D209" s="61"/>
      <c r="E209" s="121" t="s">
        <v>599</v>
      </c>
      <c r="F209" s="123">
        <v>3265.54</v>
      </c>
      <c r="G209" s="60"/>
    </row>
    <row r="210" spans="2:7" x14ac:dyDescent="0.25">
      <c r="B210" s="62"/>
      <c r="C210" s="61"/>
      <c r="D210" s="61"/>
      <c r="E210" s="121" t="s">
        <v>598</v>
      </c>
      <c r="F210" s="123">
        <v>3265.54</v>
      </c>
      <c r="G210" s="60"/>
    </row>
    <row r="211" spans="2:7" x14ac:dyDescent="0.25">
      <c r="B211" s="62"/>
      <c r="C211" s="61"/>
      <c r="D211" s="61"/>
      <c r="E211" s="121" t="s">
        <v>597</v>
      </c>
      <c r="F211" s="123">
        <v>3265.54</v>
      </c>
      <c r="G211" s="60"/>
    </row>
    <row r="212" spans="2:7" x14ac:dyDescent="0.25">
      <c r="B212" s="62"/>
      <c r="C212" s="61"/>
      <c r="D212" s="61"/>
      <c r="E212" s="121" t="s">
        <v>596</v>
      </c>
      <c r="F212" s="123">
        <v>3265.54</v>
      </c>
      <c r="G212" s="60"/>
    </row>
    <row r="213" spans="2:7" x14ac:dyDescent="0.25">
      <c r="B213" s="62"/>
      <c r="C213" s="61"/>
      <c r="D213" s="61"/>
      <c r="E213" s="121" t="s">
        <v>1362</v>
      </c>
      <c r="F213" s="123">
        <v>3265.54</v>
      </c>
      <c r="G213" s="60"/>
    </row>
    <row r="214" spans="2:7" x14ac:dyDescent="0.25">
      <c r="B214" s="62"/>
      <c r="C214" s="61"/>
      <c r="D214" s="61"/>
      <c r="E214" s="121" t="s">
        <v>594</v>
      </c>
      <c r="F214" s="123">
        <v>3265.54</v>
      </c>
      <c r="G214" s="60"/>
    </row>
    <row r="215" spans="2:7" x14ac:dyDescent="0.25">
      <c r="B215" s="62"/>
      <c r="C215" s="61"/>
      <c r="D215" s="61"/>
      <c r="E215" s="121" t="s">
        <v>593</v>
      </c>
      <c r="F215" s="123">
        <v>3265.54</v>
      </c>
      <c r="G215" s="60"/>
    </row>
    <row r="216" spans="2:7" x14ac:dyDescent="0.25">
      <c r="B216" s="62"/>
      <c r="C216" s="61"/>
      <c r="D216" s="61"/>
      <c r="E216" s="121" t="s">
        <v>592</v>
      </c>
      <c r="F216" s="123">
        <v>3265.54</v>
      </c>
      <c r="G216" s="60"/>
    </row>
    <row r="217" spans="2:7" x14ac:dyDescent="0.25">
      <c r="B217" s="62"/>
      <c r="C217" s="61"/>
      <c r="D217" s="61"/>
      <c r="E217" s="121" t="s">
        <v>591</v>
      </c>
      <c r="F217" s="123">
        <v>3265.54</v>
      </c>
      <c r="G217" s="60"/>
    </row>
    <row r="218" spans="2:7" x14ac:dyDescent="0.25">
      <c r="B218" s="62"/>
      <c r="C218" s="61"/>
      <c r="D218" s="61"/>
      <c r="E218" s="121" t="s">
        <v>590</v>
      </c>
      <c r="F218" s="123">
        <v>3265.54</v>
      </c>
      <c r="G218" s="60"/>
    </row>
    <row r="219" spans="2:7" x14ac:dyDescent="0.25">
      <c r="B219" s="62"/>
      <c r="C219" s="61"/>
      <c r="D219" s="61"/>
      <c r="E219" s="121" t="s">
        <v>589</v>
      </c>
      <c r="F219" s="123">
        <v>3265.54</v>
      </c>
      <c r="G219" s="60"/>
    </row>
    <row r="220" spans="2:7" x14ac:dyDescent="0.25">
      <c r="B220" s="62"/>
      <c r="C220" s="61"/>
      <c r="D220" s="61"/>
      <c r="E220" s="121" t="s">
        <v>587</v>
      </c>
      <c r="F220" s="123">
        <v>3265.54</v>
      </c>
      <c r="G220" s="60"/>
    </row>
    <row r="221" spans="2:7" x14ac:dyDescent="0.25">
      <c r="B221" s="62"/>
      <c r="C221" s="61"/>
      <c r="D221" s="61"/>
      <c r="E221" s="121" t="s">
        <v>586</v>
      </c>
      <c r="F221" s="123">
        <v>3265.54</v>
      </c>
      <c r="G221" s="60"/>
    </row>
    <row r="222" spans="2:7" x14ac:dyDescent="0.25">
      <c r="B222" s="62"/>
      <c r="C222" s="61"/>
      <c r="D222" s="61"/>
      <c r="E222" s="121" t="s">
        <v>585</v>
      </c>
      <c r="F222" s="123">
        <v>3265.54</v>
      </c>
      <c r="G222" s="60"/>
    </row>
    <row r="223" spans="2:7" x14ac:dyDescent="0.25">
      <c r="B223" s="62"/>
      <c r="C223" s="61"/>
      <c r="D223" s="61"/>
      <c r="E223" s="121" t="s">
        <v>583</v>
      </c>
      <c r="F223" s="123">
        <v>3265.54</v>
      </c>
      <c r="G223" s="60"/>
    </row>
    <row r="224" spans="2:7" x14ac:dyDescent="0.25">
      <c r="B224" s="62"/>
      <c r="C224" s="61"/>
      <c r="D224" s="61"/>
      <c r="E224" s="121" t="s">
        <v>582</v>
      </c>
      <c r="F224" s="123">
        <v>3265.54</v>
      </c>
      <c r="G224" s="60"/>
    </row>
    <row r="225" spans="2:7" x14ac:dyDescent="0.25">
      <c r="B225" s="62"/>
      <c r="C225" s="61"/>
      <c r="D225" s="61"/>
      <c r="E225" s="121" t="s">
        <v>581</v>
      </c>
      <c r="F225" s="123">
        <v>3265.54</v>
      </c>
      <c r="G225" s="60"/>
    </row>
    <row r="226" spans="2:7" x14ac:dyDescent="0.25">
      <c r="B226" s="62"/>
      <c r="C226" s="61"/>
      <c r="D226" s="61"/>
      <c r="E226" s="121" t="s">
        <v>580</v>
      </c>
      <c r="F226" s="123">
        <v>3265.54</v>
      </c>
      <c r="G226" s="60"/>
    </row>
    <row r="227" spans="2:7" x14ac:dyDescent="0.25">
      <c r="B227" s="62"/>
      <c r="C227" s="61"/>
      <c r="D227" s="61"/>
      <c r="E227" s="121" t="s">
        <v>578</v>
      </c>
      <c r="F227" s="123">
        <v>3265.54</v>
      </c>
      <c r="G227" s="60"/>
    </row>
    <row r="228" spans="2:7" x14ac:dyDescent="0.25">
      <c r="B228" s="62"/>
      <c r="C228" s="61"/>
      <c r="D228" s="61"/>
      <c r="E228" s="121" t="s">
        <v>1363</v>
      </c>
      <c r="F228" s="123">
        <v>3265.54</v>
      </c>
      <c r="G228" s="60"/>
    </row>
    <row r="229" spans="2:7" x14ac:dyDescent="0.25">
      <c r="B229" s="62"/>
      <c r="C229" s="61"/>
      <c r="D229" s="61"/>
      <c r="E229" s="121" t="s">
        <v>577</v>
      </c>
      <c r="F229" s="123">
        <v>3265.54</v>
      </c>
      <c r="G229" s="60"/>
    </row>
    <row r="230" spans="2:7" x14ac:dyDescent="0.25">
      <c r="B230" s="62"/>
      <c r="C230" s="61"/>
      <c r="D230" s="61"/>
      <c r="E230" s="121" t="s">
        <v>576</v>
      </c>
      <c r="F230" s="123">
        <v>3265.54</v>
      </c>
      <c r="G230" s="60"/>
    </row>
    <row r="231" spans="2:7" x14ac:dyDescent="0.25">
      <c r="B231" s="62"/>
      <c r="C231" s="61"/>
      <c r="D231" s="61"/>
      <c r="E231" s="121" t="s">
        <v>501</v>
      </c>
      <c r="F231" s="123">
        <v>3265.54</v>
      </c>
      <c r="G231" s="60"/>
    </row>
    <row r="232" spans="2:7" x14ac:dyDescent="0.25">
      <c r="B232" s="62"/>
      <c r="C232" s="61"/>
      <c r="D232" s="61"/>
      <c r="E232" s="121" t="s">
        <v>575</v>
      </c>
      <c r="F232" s="123">
        <v>3265.54</v>
      </c>
      <c r="G232" s="60"/>
    </row>
    <row r="233" spans="2:7" x14ac:dyDescent="0.25">
      <c r="B233" s="62"/>
      <c r="C233" s="61"/>
      <c r="D233" s="61"/>
      <c r="E233" s="121" t="s">
        <v>574</v>
      </c>
      <c r="F233" s="123">
        <v>3265.54</v>
      </c>
      <c r="G233" s="60"/>
    </row>
    <row r="234" spans="2:7" x14ac:dyDescent="0.25">
      <c r="B234" s="62"/>
      <c r="C234" s="61"/>
      <c r="D234" s="61"/>
      <c r="E234" s="121" t="s">
        <v>573</v>
      </c>
      <c r="F234" s="123">
        <v>3265.54</v>
      </c>
      <c r="G234" s="60"/>
    </row>
    <row r="235" spans="2:7" x14ac:dyDescent="0.25">
      <c r="B235" s="62"/>
      <c r="C235" s="61"/>
      <c r="D235" s="61"/>
      <c r="E235" s="121" t="s">
        <v>572</v>
      </c>
      <c r="F235" s="123">
        <v>3265.54</v>
      </c>
      <c r="G235" s="60"/>
    </row>
    <row r="236" spans="2:7" x14ac:dyDescent="0.25">
      <c r="B236" s="62"/>
      <c r="C236" s="61"/>
      <c r="D236" s="61"/>
      <c r="E236" s="121" t="s">
        <v>571</v>
      </c>
      <c r="F236" s="123">
        <v>3265.54</v>
      </c>
      <c r="G236" s="60"/>
    </row>
    <row r="237" spans="2:7" x14ac:dyDescent="0.25">
      <c r="B237" s="62"/>
      <c r="C237" s="61"/>
      <c r="D237" s="61"/>
      <c r="E237" s="121" t="s">
        <v>570</v>
      </c>
      <c r="F237" s="123">
        <v>3265.54</v>
      </c>
      <c r="G237" s="60"/>
    </row>
    <row r="238" spans="2:7" x14ac:dyDescent="0.25">
      <c r="B238" s="62"/>
      <c r="C238" s="61"/>
      <c r="D238" s="61"/>
      <c r="E238" s="121" t="s">
        <v>569</v>
      </c>
      <c r="F238" s="123">
        <v>3265.54</v>
      </c>
      <c r="G238" s="60"/>
    </row>
    <row r="239" spans="2:7" x14ac:dyDescent="0.25">
      <c r="B239" s="62"/>
      <c r="C239" s="61"/>
      <c r="D239" s="61"/>
      <c r="E239" s="121" t="s">
        <v>568</v>
      </c>
      <c r="F239" s="123">
        <v>3265.54</v>
      </c>
      <c r="G239" s="60"/>
    </row>
    <row r="240" spans="2:7" x14ac:dyDescent="0.25">
      <c r="B240" s="62"/>
      <c r="C240" s="61"/>
      <c r="D240" s="61"/>
      <c r="E240" s="121" t="s">
        <v>567</v>
      </c>
      <c r="F240" s="123">
        <v>3265.54</v>
      </c>
      <c r="G240" s="60"/>
    </row>
    <row r="241" spans="2:7" x14ac:dyDescent="0.25">
      <c r="B241" s="62"/>
      <c r="C241" s="61"/>
      <c r="D241" s="61"/>
      <c r="E241" s="121" t="s">
        <v>566</v>
      </c>
      <c r="F241" s="123">
        <v>3265.54</v>
      </c>
      <c r="G241" s="60"/>
    </row>
    <row r="242" spans="2:7" x14ac:dyDescent="0.25">
      <c r="B242" s="62"/>
      <c r="C242" s="61"/>
      <c r="D242" s="61"/>
      <c r="E242" s="121" t="s">
        <v>1151</v>
      </c>
      <c r="F242" s="123">
        <v>3265.54</v>
      </c>
      <c r="G242" s="60"/>
    </row>
    <row r="243" spans="2:7" x14ac:dyDescent="0.25">
      <c r="B243" s="62"/>
      <c r="C243" s="61"/>
      <c r="D243" s="61"/>
      <c r="E243" s="121" t="s">
        <v>564</v>
      </c>
      <c r="F243" s="123">
        <v>3265.54</v>
      </c>
      <c r="G243" s="60"/>
    </row>
    <row r="244" spans="2:7" x14ac:dyDescent="0.25">
      <c r="B244" s="62"/>
      <c r="C244" s="61"/>
      <c r="D244" s="61"/>
      <c r="E244" s="121" t="s">
        <v>563</v>
      </c>
      <c r="F244" s="123">
        <v>3265.54</v>
      </c>
      <c r="G244" s="60"/>
    </row>
    <row r="245" spans="2:7" x14ac:dyDescent="0.25">
      <c r="B245" s="62"/>
      <c r="C245" s="61"/>
      <c r="D245" s="61"/>
      <c r="E245" s="121" t="s">
        <v>562</v>
      </c>
      <c r="F245" s="123">
        <v>3265.54</v>
      </c>
      <c r="G245" s="60"/>
    </row>
    <row r="246" spans="2:7" x14ac:dyDescent="0.25">
      <c r="B246" s="62"/>
      <c r="C246" s="61"/>
      <c r="D246" s="61"/>
      <c r="E246" s="121" t="s">
        <v>561</v>
      </c>
      <c r="F246" s="123">
        <v>3265.54</v>
      </c>
      <c r="G246" s="60"/>
    </row>
    <row r="247" spans="2:7" x14ac:dyDescent="0.25">
      <c r="B247" s="62"/>
      <c r="C247" s="61"/>
      <c r="D247" s="61"/>
      <c r="E247" s="121" t="s">
        <v>560</v>
      </c>
      <c r="F247" s="123">
        <v>3265.54</v>
      </c>
      <c r="G247" s="60"/>
    </row>
    <row r="248" spans="2:7" x14ac:dyDescent="0.25">
      <c r="B248" s="62"/>
      <c r="C248" s="61"/>
      <c r="D248" s="61"/>
      <c r="E248" s="121" t="s">
        <v>559</v>
      </c>
      <c r="F248" s="123">
        <v>3265.54</v>
      </c>
      <c r="G248" s="60"/>
    </row>
    <row r="249" spans="2:7" x14ac:dyDescent="0.25">
      <c r="B249" s="62"/>
      <c r="C249" s="61"/>
      <c r="D249" s="61"/>
      <c r="E249" s="121" t="s">
        <v>1364</v>
      </c>
      <c r="F249" s="123">
        <v>3265.54</v>
      </c>
      <c r="G249" s="60"/>
    </row>
    <row r="250" spans="2:7" x14ac:dyDescent="0.25">
      <c r="B250" s="62"/>
      <c r="C250" s="61"/>
      <c r="D250" s="61"/>
      <c r="E250" s="121" t="s">
        <v>558</v>
      </c>
      <c r="F250" s="123">
        <v>3265.54</v>
      </c>
      <c r="G250" s="60"/>
    </row>
    <row r="251" spans="2:7" x14ac:dyDescent="0.25">
      <c r="B251" s="62"/>
      <c r="C251" s="61"/>
      <c r="D251" s="61"/>
      <c r="E251" s="121" t="s">
        <v>557</v>
      </c>
      <c r="F251" s="123">
        <v>3265.54</v>
      </c>
      <c r="G251" s="60"/>
    </row>
    <row r="252" spans="2:7" x14ac:dyDescent="0.25">
      <c r="B252" s="62"/>
      <c r="C252" s="61"/>
      <c r="D252" s="61"/>
      <c r="E252" s="121" t="s">
        <v>556</v>
      </c>
      <c r="F252" s="123">
        <v>3265.54</v>
      </c>
      <c r="G252" s="60"/>
    </row>
    <row r="253" spans="2:7" x14ac:dyDescent="0.25">
      <c r="B253" s="62"/>
      <c r="C253" s="61"/>
      <c r="D253" s="61"/>
      <c r="E253" s="121" t="s">
        <v>555</v>
      </c>
      <c r="F253" s="123">
        <v>3265.54</v>
      </c>
      <c r="G253" s="60"/>
    </row>
    <row r="254" spans="2:7" x14ac:dyDescent="0.25">
      <c r="B254" s="62"/>
      <c r="C254" s="61"/>
      <c r="D254" s="61"/>
      <c r="E254" s="121" t="s">
        <v>554</v>
      </c>
      <c r="F254" s="123">
        <v>3265.54</v>
      </c>
      <c r="G254" s="60"/>
    </row>
    <row r="255" spans="2:7" x14ac:dyDescent="0.25">
      <c r="B255" s="62"/>
      <c r="C255" s="61"/>
      <c r="D255" s="61"/>
      <c r="E255" s="121" t="s">
        <v>1365</v>
      </c>
      <c r="F255" s="123">
        <v>3265.54</v>
      </c>
      <c r="G255" s="60"/>
    </row>
    <row r="256" spans="2:7" x14ac:dyDescent="0.25">
      <c r="B256" s="62"/>
      <c r="C256" s="61"/>
      <c r="D256" s="61"/>
      <c r="E256" s="121" t="s">
        <v>552</v>
      </c>
      <c r="F256" s="123">
        <v>3265.54</v>
      </c>
      <c r="G256" s="60"/>
    </row>
    <row r="257" spans="2:7" x14ac:dyDescent="0.25">
      <c r="B257" s="62"/>
      <c r="C257" s="61"/>
      <c r="D257" s="61"/>
      <c r="E257" s="121" t="s">
        <v>551</v>
      </c>
      <c r="F257" s="123">
        <v>3265.54</v>
      </c>
      <c r="G257" s="60"/>
    </row>
    <row r="258" spans="2:7" x14ac:dyDescent="0.25">
      <c r="B258" s="62"/>
      <c r="C258" s="61"/>
      <c r="D258" s="61"/>
      <c r="E258" s="121" t="s">
        <v>550</v>
      </c>
      <c r="F258" s="123">
        <v>3265.54</v>
      </c>
      <c r="G258" s="60"/>
    </row>
    <row r="259" spans="2:7" x14ac:dyDescent="0.25">
      <c r="B259" s="62"/>
      <c r="C259" s="61"/>
      <c r="D259" s="61"/>
      <c r="E259" s="121" t="s">
        <v>549</v>
      </c>
      <c r="F259" s="123">
        <v>3265.54</v>
      </c>
      <c r="G259" s="60"/>
    </row>
    <row r="260" spans="2:7" x14ac:dyDescent="0.25">
      <c r="B260" s="62"/>
      <c r="C260" s="61"/>
      <c r="D260" s="61"/>
      <c r="E260" s="121" t="s">
        <v>548</v>
      </c>
      <c r="F260" s="123">
        <v>3265.54</v>
      </c>
      <c r="G260" s="60"/>
    </row>
    <row r="261" spans="2:7" x14ac:dyDescent="0.25">
      <c r="B261" s="62"/>
      <c r="C261" s="61"/>
      <c r="D261" s="61"/>
      <c r="E261" s="121" t="s">
        <v>547</v>
      </c>
      <c r="F261" s="123">
        <v>3265.54</v>
      </c>
      <c r="G261" s="60"/>
    </row>
    <row r="262" spans="2:7" x14ac:dyDescent="0.25">
      <c r="B262" s="62"/>
      <c r="C262" s="61"/>
      <c r="D262" s="61"/>
      <c r="E262" s="121" t="s">
        <v>546</v>
      </c>
      <c r="F262" s="123">
        <v>3265.54</v>
      </c>
      <c r="G262" s="60"/>
    </row>
    <row r="263" spans="2:7" x14ac:dyDescent="0.25">
      <c r="B263" s="62"/>
      <c r="C263" s="61"/>
      <c r="D263" s="61"/>
      <c r="E263" s="121" t="s">
        <v>545</v>
      </c>
      <c r="F263" s="123">
        <v>3265.54</v>
      </c>
      <c r="G263" s="60"/>
    </row>
    <row r="264" spans="2:7" x14ac:dyDescent="0.25">
      <c r="B264" s="62"/>
      <c r="C264" s="61"/>
      <c r="D264" s="61"/>
      <c r="E264" s="121" t="s">
        <v>544</v>
      </c>
      <c r="F264" s="123">
        <v>3265.54</v>
      </c>
      <c r="G264" s="60"/>
    </row>
    <row r="265" spans="2:7" x14ac:dyDescent="0.25">
      <c r="B265" s="62"/>
      <c r="C265" s="61"/>
      <c r="D265" s="61"/>
      <c r="E265" s="121" t="s">
        <v>543</v>
      </c>
      <c r="F265" s="123">
        <v>3265.54</v>
      </c>
      <c r="G265" s="60"/>
    </row>
    <row r="266" spans="2:7" x14ac:dyDescent="0.25">
      <c r="B266" s="62"/>
      <c r="C266" s="61"/>
      <c r="D266" s="61"/>
      <c r="E266" s="121" t="s">
        <v>542</v>
      </c>
      <c r="F266" s="123">
        <v>3265.54</v>
      </c>
      <c r="G266" s="60"/>
    </row>
    <row r="267" spans="2:7" x14ac:dyDescent="0.25">
      <c r="B267" s="62"/>
      <c r="C267" s="61"/>
      <c r="D267" s="61"/>
      <c r="E267" s="121" t="s">
        <v>541</v>
      </c>
      <c r="F267" s="123">
        <v>3265.54</v>
      </c>
      <c r="G267" s="60"/>
    </row>
    <row r="268" spans="2:7" x14ac:dyDescent="0.25">
      <c r="B268" s="62"/>
      <c r="C268" s="61"/>
      <c r="D268" s="61"/>
      <c r="E268" s="121" t="s">
        <v>540</v>
      </c>
      <c r="F268" s="123">
        <v>3265.54</v>
      </c>
      <c r="G268" s="60"/>
    </row>
    <row r="269" spans="2:7" x14ac:dyDescent="0.25">
      <c r="B269" s="62"/>
      <c r="C269" s="61"/>
      <c r="D269" s="61"/>
      <c r="E269" s="121" t="s">
        <v>1366</v>
      </c>
      <c r="F269" s="123">
        <v>3265.54</v>
      </c>
      <c r="G269" s="60"/>
    </row>
    <row r="270" spans="2:7" x14ac:dyDescent="0.25">
      <c r="B270" s="62"/>
      <c r="C270" s="61"/>
      <c r="D270" s="61"/>
      <c r="E270" s="121" t="s">
        <v>538</v>
      </c>
      <c r="F270" s="123">
        <v>3265.54</v>
      </c>
      <c r="G270" s="60"/>
    </row>
    <row r="271" spans="2:7" x14ac:dyDescent="0.25">
      <c r="B271" s="62"/>
      <c r="C271" s="61"/>
      <c r="D271" s="61"/>
      <c r="E271" s="121" t="s">
        <v>536</v>
      </c>
      <c r="F271" s="123">
        <v>3265.54</v>
      </c>
      <c r="G271" s="60"/>
    </row>
    <row r="272" spans="2:7" x14ac:dyDescent="0.25">
      <c r="B272" s="62"/>
      <c r="C272" s="61"/>
      <c r="D272" s="61"/>
      <c r="E272" s="121" t="s">
        <v>535</v>
      </c>
      <c r="F272" s="123">
        <v>3265.54</v>
      </c>
      <c r="G272" s="60"/>
    </row>
    <row r="273" spans="2:7" x14ac:dyDescent="0.25">
      <c r="B273" s="62"/>
      <c r="C273" s="61"/>
      <c r="D273" s="61"/>
      <c r="E273" s="121" t="s">
        <v>534</v>
      </c>
      <c r="F273" s="123">
        <v>3265.54</v>
      </c>
      <c r="G273" s="60"/>
    </row>
    <row r="274" spans="2:7" x14ac:dyDescent="0.25">
      <c r="B274" s="62"/>
      <c r="C274" s="61"/>
      <c r="D274" s="61"/>
      <c r="E274" s="121" t="s">
        <v>533</v>
      </c>
      <c r="F274" s="123">
        <v>3265.54</v>
      </c>
      <c r="G274" s="60"/>
    </row>
    <row r="275" spans="2:7" x14ac:dyDescent="0.25">
      <c r="B275" s="62"/>
      <c r="C275" s="61"/>
      <c r="D275" s="61"/>
      <c r="E275" s="121" t="s">
        <v>532</v>
      </c>
      <c r="F275" s="123">
        <v>3265.54</v>
      </c>
      <c r="G275" s="60"/>
    </row>
    <row r="276" spans="2:7" x14ac:dyDescent="0.25">
      <c r="B276" s="62"/>
      <c r="C276" s="61"/>
      <c r="D276" s="61"/>
      <c r="E276" s="121" t="s">
        <v>529</v>
      </c>
      <c r="F276" s="123">
        <v>3265.54</v>
      </c>
      <c r="G276" s="60"/>
    </row>
    <row r="277" spans="2:7" x14ac:dyDescent="0.25">
      <c r="B277" s="62"/>
      <c r="C277" s="61"/>
      <c r="D277" s="61"/>
      <c r="E277" s="121" t="s">
        <v>524</v>
      </c>
      <c r="F277" s="123">
        <v>3265.54</v>
      </c>
      <c r="G277" s="60"/>
    </row>
    <row r="278" spans="2:7" x14ac:dyDescent="0.25">
      <c r="B278" s="62"/>
      <c r="C278" s="61"/>
      <c r="D278" s="61"/>
      <c r="E278" s="121" t="s">
        <v>523</v>
      </c>
      <c r="F278" s="123">
        <v>3265.54</v>
      </c>
      <c r="G278" s="60"/>
    </row>
    <row r="279" spans="2:7" x14ac:dyDescent="0.25">
      <c r="B279" s="62"/>
      <c r="C279" s="61"/>
      <c r="D279" s="61"/>
      <c r="E279" s="121" t="s">
        <v>522</v>
      </c>
      <c r="F279" s="123">
        <v>3265.54</v>
      </c>
      <c r="G279" s="60"/>
    </row>
    <row r="280" spans="2:7" x14ac:dyDescent="0.25">
      <c r="B280" s="62"/>
      <c r="C280" s="61"/>
      <c r="D280" s="61"/>
      <c r="E280" s="121" t="s">
        <v>521</v>
      </c>
      <c r="F280" s="123">
        <v>3265.54</v>
      </c>
      <c r="G280" s="60"/>
    </row>
    <row r="281" spans="2:7" x14ac:dyDescent="0.25">
      <c r="B281" s="62"/>
      <c r="C281" s="61"/>
      <c r="D281" s="61"/>
      <c r="E281" s="121" t="s">
        <v>520</v>
      </c>
      <c r="F281" s="123">
        <v>3265.54</v>
      </c>
      <c r="G281" s="60"/>
    </row>
    <row r="282" spans="2:7" ht="15.75" thickBot="1" x14ac:dyDescent="0.3">
      <c r="B282" s="62"/>
      <c r="C282" s="61"/>
      <c r="D282" s="61"/>
      <c r="E282" s="122" t="s">
        <v>519</v>
      </c>
      <c r="F282" s="124">
        <v>3265.54</v>
      </c>
      <c r="G282" s="60"/>
    </row>
    <row r="283" spans="2:7" ht="15.75" thickBot="1" x14ac:dyDescent="0.3">
      <c r="B283" s="73"/>
      <c r="C283" s="72"/>
      <c r="D283" s="72"/>
      <c r="E283" s="72"/>
      <c r="F283" s="71"/>
      <c r="G283" s="70"/>
    </row>
    <row r="284" spans="2:7" ht="20.25" thickBot="1" x14ac:dyDescent="0.35">
      <c r="B284" s="69" t="s">
        <v>1376</v>
      </c>
      <c r="C284" s="68"/>
      <c r="D284" s="68"/>
      <c r="E284" s="68"/>
      <c r="F284" s="67"/>
      <c r="G284" s="66"/>
    </row>
    <row r="285" spans="2:7" ht="16.5" thickTop="1" thickBot="1" x14ac:dyDescent="0.3">
      <c r="B285" s="62"/>
      <c r="C285" s="61"/>
      <c r="D285" s="61"/>
      <c r="E285" s="61"/>
      <c r="F285" s="65"/>
      <c r="G285" s="60"/>
    </row>
    <row r="286" spans="2:7" ht="45" customHeight="1" x14ac:dyDescent="0.25">
      <c r="B286" s="219" t="s">
        <v>1031</v>
      </c>
      <c r="C286" s="220"/>
      <c r="D286" s="61"/>
      <c r="E286" s="219" t="s">
        <v>1030</v>
      </c>
      <c r="F286" s="220"/>
      <c r="G286" s="60"/>
    </row>
    <row r="287" spans="2:7" ht="38.25" customHeight="1" thickBot="1" x14ac:dyDescent="0.3">
      <c r="B287" s="64" t="s">
        <v>1029</v>
      </c>
      <c r="C287" s="75" t="s">
        <v>1374</v>
      </c>
      <c r="D287" s="61"/>
      <c r="E287" s="64" t="s">
        <v>1029</v>
      </c>
      <c r="F287" s="75" t="s">
        <v>1374</v>
      </c>
      <c r="G287" s="60"/>
    </row>
    <row r="288" spans="2:7" x14ac:dyDescent="0.25">
      <c r="B288" s="121" t="s">
        <v>352</v>
      </c>
      <c r="C288" s="123">
        <v>3753.55</v>
      </c>
      <c r="D288" s="61"/>
      <c r="E288" s="121" t="s">
        <v>1034</v>
      </c>
      <c r="F288" s="123">
        <v>919.14</v>
      </c>
      <c r="G288" s="60"/>
    </row>
    <row r="289" spans="2:7" x14ac:dyDescent="0.25">
      <c r="B289" s="121" t="s">
        <v>351</v>
      </c>
      <c r="C289" s="123">
        <v>3434.93</v>
      </c>
      <c r="D289" s="61"/>
      <c r="E289" s="121" t="s">
        <v>360</v>
      </c>
      <c r="F289" s="123">
        <v>9076.5</v>
      </c>
      <c r="G289" s="60"/>
    </row>
    <row r="290" spans="2:7" x14ac:dyDescent="0.25">
      <c r="B290" s="121" t="s">
        <v>350</v>
      </c>
      <c r="C290" s="123">
        <v>5138.18</v>
      </c>
      <c r="D290" s="61"/>
      <c r="E290" s="121" t="s">
        <v>1244</v>
      </c>
      <c r="F290" s="123">
        <v>18382.78</v>
      </c>
      <c r="G290" s="60"/>
    </row>
    <row r="291" spans="2:7" x14ac:dyDescent="0.25">
      <c r="B291" s="121" t="s">
        <v>1212</v>
      </c>
      <c r="C291" s="123">
        <v>98913.98</v>
      </c>
      <c r="D291" s="61"/>
      <c r="E291" s="121" t="s">
        <v>354</v>
      </c>
      <c r="F291" s="123">
        <v>1091.48</v>
      </c>
      <c r="G291" s="60"/>
    </row>
    <row r="292" spans="2:7" ht="15.75" thickBot="1" x14ac:dyDescent="0.3">
      <c r="B292" s="121" t="s">
        <v>348</v>
      </c>
      <c r="C292" s="123">
        <v>2132.02</v>
      </c>
      <c r="D292" s="61"/>
      <c r="E292" s="122" t="s">
        <v>353</v>
      </c>
      <c r="F292" s="124">
        <v>2872.31</v>
      </c>
      <c r="G292" s="60"/>
    </row>
    <row r="293" spans="2:7" x14ac:dyDescent="0.25">
      <c r="B293" s="121" t="s">
        <v>347</v>
      </c>
      <c r="C293" s="123">
        <v>3551</v>
      </c>
      <c r="D293" s="61"/>
      <c r="E293" s="61"/>
      <c r="F293" s="65"/>
      <c r="G293" s="60"/>
    </row>
    <row r="294" spans="2:7" x14ac:dyDescent="0.25">
      <c r="B294" s="121" t="s">
        <v>346</v>
      </c>
      <c r="C294" s="123">
        <v>1208.1500000000001</v>
      </c>
      <c r="D294" s="61"/>
      <c r="E294" s="61"/>
      <c r="F294" s="65"/>
      <c r="G294" s="60"/>
    </row>
    <row r="295" spans="2:7" x14ac:dyDescent="0.25">
      <c r="B295" s="121" t="s">
        <v>345</v>
      </c>
      <c r="C295" s="123">
        <v>2143.87</v>
      </c>
      <c r="D295" s="61"/>
      <c r="E295" s="61"/>
      <c r="F295" s="65"/>
      <c r="G295" s="60"/>
    </row>
    <row r="296" spans="2:7" x14ac:dyDescent="0.25">
      <c r="B296" s="121" t="s">
        <v>344</v>
      </c>
      <c r="C296" s="123">
        <v>5514.12</v>
      </c>
      <c r="D296" s="61"/>
      <c r="E296" s="61"/>
      <c r="F296" s="65"/>
      <c r="G296" s="60"/>
    </row>
    <row r="297" spans="2:7" x14ac:dyDescent="0.25">
      <c r="B297" s="121" t="s">
        <v>343</v>
      </c>
      <c r="C297" s="123">
        <v>7722.66</v>
      </c>
      <c r="D297" s="61"/>
      <c r="E297" s="61"/>
      <c r="F297" s="65"/>
      <c r="G297" s="60"/>
    </row>
    <row r="298" spans="2:7" x14ac:dyDescent="0.25">
      <c r="B298" s="121" t="s">
        <v>342</v>
      </c>
      <c r="C298" s="123">
        <v>140438.69</v>
      </c>
      <c r="D298" s="61"/>
      <c r="E298" s="61"/>
      <c r="F298" s="65"/>
      <c r="G298" s="60"/>
    </row>
    <row r="299" spans="2:7" x14ac:dyDescent="0.25">
      <c r="B299" s="121" t="s">
        <v>341</v>
      </c>
      <c r="C299" s="123">
        <v>1372.55</v>
      </c>
      <c r="D299" s="61"/>
      <c r="E299" s="61"/>
      <c r="F299" s="65"/>
      <c r="G299" s="60"/>
    </row>
    <row r="300" spans="2:7" x14ac:dyDescent="0.25">
      <c r="B300" s="121" t="s">
        <v>340</v>
      </c>
      <c r="C300" s="123">
        <v>2487.36</v>
      </c>
      <c r="D300" s="61"/>
      <c r="E300" s="61"/>
      <c r="F300" s="65"/>
      <c r="G300" s="60"/>
    </row>
    <row r="301" spans="2:7" x14ac:dyDescent="0.25">
      <c r="B301" s="121" t="s">
        <v>339</v>
      </c>
      <c r="C301" s="123">
        <v>10176.86</v>
      </c>
      <c r="D301" s="61"/>
      <c r="E301" s="61"/>
      <c r="F301" s="65"/>
      <c r="G301" s="60"/>
    </row>
    <row r="302" spans="2:7" x14ac:dyDescent="0.25">
      <c r="B302" s="121" t="s">
        <v>338</v>
      </c>
      <c r="C302" s="123">
        <v>2667.4</v>
      </c>
      <c r="D302" s="61"/>
      <c r="E302" s="61"/>
      <c r="F302" s="65"/>
      <c r="G302" s="60"/>
    </row>
    <row r="303" spans="2:7" x14ac:dyDescent="0.25">
      <c r="B303" s="121" t="s">
        <v>337</v>
      </c>
      <c r="C303" s="123">
        <v>923.88</v>
      </c>
      <c r="D303" s="61"/>
      <c r="E303" s="61"/>
      <c r="F303" s="65"/>
      <c r="G303" s="60"/>
    </row>
    <row r="304" spans="2:7" x14ac:dyDescent="0.25">
      <c r="B304" s="121" t="s">
        <v>336</v>
      </c>
      <c r="C304" s="123">
        <v>2835.88</v>
      </c>
      <c r="D304" s="61"/>
      <c r="E304" s="61"/>
      <c r="F304" s="65"/>
      <c r="G304" s="60"/>
    </row>
    <row r="305" spans="2:7" x14ac:dyDescent="0.25">
      <c r="B305" s="121" t="s">
        <v>1232</v>
      </c>
      <c r="C305" s="123">
        <v>15161.06</v>
      </c>
      <c r="D305" s="61"/>
      <c r="E305" s="61"/>
      <c r="F305" s="65"/>
      <c r="G305" s="60"/>
    </row>
    <row r="306" spans="2:7" x14ac:dyDescent="0.25">
      <c r="B306" s="121" t="s">
        <v>335</v>
      </c>
      <c r="C306" s="123">
        <v>17529.97</v>
      </c>
      <c r="D306" s="61"/>
      <c r="E306" s="61"/>
      <c r="F306" s="65"/>
      <c r="G306" s="60"/>
    </row>
    <row r="307" spans="2:7" x14ac:dyDescent="0.25">
      <c r="B307" s="121" t="s">
        <v>334</v>
      </c>
      <c r="C307" s="123">
        <v>4992.8</v>
      </c>
      <c r="D307" s="61"/>
      <c r="E307" s="61"/>
      <c r="F307" s="65"/>
      <c r="G307" s="60"/>
    </row>
    <row r="308" spans="2:7" x14ac:dyDescent="0.25">
      <c r="B308" s="121" t="s">
        <v>333</v>
      </c>
      <c r="C308" s="123">
        <v>7247.48</v>
      </c>
      <c r="D308" s="61"/>
      <c r="E308" s="61"/>
      <c r="F308" s="65"/>
      <c r="G308" s="60"/>
    </row>
    <row r="309" spans="2:7" x14ac:dyDescent="0.25">
      <c r="B309" s="121" t="s">
        <v>332</v>
      </c>
      <c r="C309" s="123">
        <v>18971.39</v>
      </c>
      <c r="D309" s="61"/>
      <c r="E309" s="61"/>
      <c r="F309" s="65"/>
      <c r="G309" s="60"/>
    </row>
    <row r="310" spans="2:7" x14ac:dyDescent="0.25">
      <c r="B310" s="121" t="s">
        <v>331</v>
      </c>
      <c r="C310" s="123">
        <v>560.58000000000004</v>
      </c>
      <c r="D310" s="61"/>
      <c r="E310" s="61"/>
      <c r="F310" s="65"/>
      <c r="G310" s="60"/>
    </row>
    <row r="311" spans="2:7" x14ac:dyDescent="0.25">
      <c r="B311" s="121" t="s">
        <v>330</v>
      </c>
      <c r="C311" s="123">
        <v>8409.65</v>
      </c>
      <c r="D311" s="61"/>
      <c r="E311" s="61"/>
      <c r="F311" s="65"/>
      <c r="G311" s="60"/>
    </row>
    <row r="312" spans="2:7" x14ac:dyDescent="0.25">
      <c r="B312" s="121" t="s">
        <v>329</v>
      </c>
      <c r="C312" s="123">
        <v>390.87</v>
      </c>
      <c r="D312" s="61"/>
      <c r="E312" s="61"/>
      <c r="F312" s="65"/>
      <c r="G312" s="60"/>
    </row>
    <row r="313" spans="2:7" x14ac:dyDescent="0.25">
      <c r="B313" s="121" t="s">
        <v>328</v>
      </c>
      <c r="C313" s="123">
        <v>2184.14</v>
      </c>
      <c r="D313" s="61"/>
      <c r="E313" s="61"/>
      <c r="F313" s="65"/>
      <c r="G313" s="60"/>
    </row>
    <row r="314" spans="2:7" x14ac:dyDescent="0.25">
      <c r="B314" s="121" t="s">
        <v>1033</v>
      </c>
      <c r="C314" s="123">
        <v>12863.1</v>
      </c>
      <c r="D314" s="61"/>
      <c r="E314" s="61"/>
      <c r="F314" s="65"/>
      <c r="G314" s="60"/>
    </row>
    <row r="315" spans="2:7" x14ac:dyDescent="0.25">
      <c r="B315" s="121" t="s">
        <v>1032</v>
      </c>
      <c r="C315" s="123">
        <v>9239.6</v>
      </c>
      <c r="D315" s="61"/>
      <c r="E315" s="61"/>
      <c r="F315" s="65"/>
      <c r="G315" s="60"/>
    </row>
    <row r="316" spans="2:7" x14ac:dyDescent="0.25">
      <c r="B316" s="121" t="s">
        <v>324</v>
      </c>
      <c r="C316" s="123">
        <v>12743.65</v>
      </c>
      <c r="D316" s="61"/>
      <c r="E316" s="61"/>
      <c r="F316" s="65"/>
      <c r="G316" s="60"/>
    </row>
    <row r="317" spans="2:7" x14ac:dyDescent="0.25">
      <c r="B317" s="121" t="s">
        <v>323</v>
      </c>
      <c r="C317" s="123">
        <v>15516.39</v>
      </c>
      <c r="D317" s="61"/>
      <c r="E317" s="61"/>
      <c r="F317" s="65"/>
      <c r="G317" s="60"/>
    </row>
    <row r="318" spans="2:7" x14ac:dyDescent="0.25">
      <c r="B318" s="121" t="s">
        <v>322</v>
      </c>
      <c r="C318" s="123">
        <v>1800.38</v>
      </c>
      <c r="D318" s="61"/>
      <c r="E318" s="61"/>
      <c r="F318" s="65"/>
      <c r="G318" s="60"/>
    </row>
    <row r="319" spans="2:7" x14ac:dyDescent="0.25">
      <c r="B319" s="121" t="s">
        <v>321</v>
      </c>
      <c r="C319" s="123">
        <v>5566.95</v>
      </c>
      <c r="D319" s="61"/>
      <c r="E319" s="61"/>
      <c r="F319" s="65"/>
      <c r="G319" s="60"/>
    </row>
    <row r="320" spans="2:7" x14ac:dyDescent="0.25">
      <c r="B320" s="121" t="s">
        <v>320</v>
      </c>
      <c r="C320" s="123">
        <v>26058.07</v>
      </c>
      <c r="D320" s="61"/>
      <c r="E320" s="61"/>
      <c r="F320" s="65"/>
      <c r="G320" s="60"/>
    </row>
    <row r="321" spans="2:7" x14ac:dyDescent="0.25">
      <c r="B321" s="121" t="s">
        <v>319</v>
      </c>
      <c r="C321" s="123">
        <v>4165.6499999999996</v>
      </c>
      <c r="D321" s="61"/>
      <c r="E321" s="61"/>
      <c r="F321" s="65"/>
      <c r="G321" s="60"/>
    </row>
    <row r="322" spans="2:7" x14ac:dyDescent="0.25">
      <c r="B322" s="121" t="s">
        <v>318</v>
      </c>
      <c r="C322" s="123">
        <v>2317.4899999999998</v>
      </c>
      <c r="D322" s="61"/>
      <c r="E322" s="61"/>
      <c r="F322" s="65"/>
      <c r="G322" s="60"/>
    </row>
    <row r="323" spans="2:7" x14ac:dyDescent="0.25">
      <c r="B323" s="121" t="s">
        <v>317</v>
      </c>
      <c r="C323" s="123">
        <v>4619.38</v>
      </c>
      <c r="D323" s="61"/>
      <c r="E323" s="61"/>
      <c r="F323" s="65"/>
      <c r="G323" s="60"/>
    </row>
    <row r="324" spans="2:7" x14ac:dyDescent="0.25">
      <c r="B324" s="121" t="s">
        <v>316</v>
      </c>
      <c r="C324" s="123">
        <v>4027.16</v>
      </c>
      <c r="D324" s="61"/>
      <c r="E324" s="61"/>
      <c r="F324" s="65"/>
      <c r="G324" s="60"/>
    </row>
    <row r="325" spans="2:7" x14ac:dyDescent="0.25">
      <c r="B325" s="121" t="s">
        <v>315</v>
      </c>
      <c r="C325" s="123">
        <v>4159.25</v>
      </c>
      <c r="D325" s="61"/>
      <c r="E325" s="61"/>
      <c r="F325" s="65"/>
      <c r="G325" s="60"/>
    </row>
    <row r="326" spans="2:7" x14ac:dyDescent="0.25">
      <c r="B326" s="121" t="s">
        <v>312</v>
      </c>
      <c r="C326" s="123">
        <v>6561.66</v>
      </c>
      <c r="D326" s="61"/>
      <c r="E326" s="61"/>
      <c r="F326" s="65"/>
      <c r="G326" s="60"/>
    </row>
    <row r="327" spans="2:7" x14ac:dyDescent="0.25">
      <c r="B327" s="121" t="s">
        <v>311</v>
      </c>
      <c r="C327" s="123">
        <v>2070.2199999999998</v>
      </c>
      <c r="D327" s="61"/>
      <c r="E327" s="61"/>
      <c r="F327" s="65"/>
      <c r="G327" s="60"/>
    </row>
    <row r="328" spans="2:7" x14ac:dyDescent="0.25">
      <c r="B328" s="121" t="s">
        <v>310</v>
      </c>
      <c r="C328" s="123">
        <v>9416.44</v>
      </c>
      <c r="D328" s="61"/>
      <c r="E328" s="61"/>
      <c r="F328" s="65"/>
      <c r="G328" s="60"/>
    </row>
    <row r="329" spans="2:7" x14ac:dyDescent="0.25">
      <c r="B329" s="121" t="s">
        <v>309</v>
      </c>
      <c r="C329" s="123">
        <v>20863.11</v>
      </c>
      <c r="D329" s="61"/>
      <c r="E329" s="61"/>
      <c r="F329" s="65"/>
      <c r="G329" s="60"/>
    </row>
    <row r="330" spans="2:7" ht="15.75" thickBot="1" x14ac:dyDescent="0.3">
      <c r="B330" s="122" t="s">
        <v>308</v>
      </c>
      <c r="C330" s="124">
        <v>10469.99</v>
      </c>
      <c r="D330" s="61"/>
      <c r="E330" s="61"/>
      <c r="F330" s="65"/>
      <c r="G330" s="60"/>
    </row>
    <row r="331" spans="2:7" ht="15.75" thickBot="1" x14ac:dyDescent="0.3">
      <c r="B331" s="73"/>
      <c r="C331" s="72"/>
      <c r="D331" s="72"/>
      <c r="E331" s="72"/>
      <c r="F331" s="71"/>
      <c r="G331" s="70"/>
    </row>
    <row r="332" spans="2:7" ht="20.25" thickBot="1" x14ac:dyDescent="0.35">
      <c r="B332" s="69" t="s">
        <v>68</v>
      </c>
      <c r="C332" s="68"/>
      <c r="D332" s="68"/>
      <c r="E332" s="68"/>
      <c r="F332" s="67"/>
      <c r="G332" s="66"/>
    </row>
    <row r="333" spans="2:7" ht="16.5" thickTop="1" thickBot="1" x14ac:dyDescent="0.3">
      <c r="B333" s="62"/>
      <c r="C333" s="61"/>
      <c r="D333" s="61"/>
      <c r="E333" s="61"/>
      <c r="F333" s="65"/>
      <c r="G333" s="60"/>
    </row>
    <row r="334" spans="2:7" ht="45" customHeight="1" x14ac:dyDescent="0.25">
      <c r="B334" s="224" t="s">
        <v>1031</v>
      </c>
      <c r="C334" s="225"/>
      <c r="D334" s="61"/>
      <c r="E334" s="221" t="s">
        <v>1030</v>
      </c>
      <c r="F334" s="222"/>
      <c r="G334" s="223"/>
    </row>
    <row r="335" spans="2:7" ht="38.25" customHeight="1" thickBot="1" x14ac:dyDescent="0.3">
      <c r="B335" s="64" t="s">
        <v>1029</v>
      </c>
      <c r="C335" s="63" t="s">
        <v>1028</v>
      </c>
      <c r="D335" s="61"/>
      <c r="E335" s="64" t="s">
        <v>1029</v>
      </c>
      <c r="F335" s="63" t="s">
        <v>1374</v>
      </c>
      <c r="G335" s="75" t="s">
        <v>1375</v>
      </c>
    </row>
    <row r="336" spans="2:7" x14ac:dyDescent="0.25">
      <c r="B336" s="121" t="s">
        <v>168</v>
      </c>
      <c r="C336" s="123">
        <v>25689.62</v>
      </c>
      <c r="D336" s="61"/>
      <c r="E336" s="120" t="s">
        <v>306</v>
      </c>
      <c r="F336" s="126">
        <v>6509.23</v>
      </c>
      <c r="G336" s="129">
        <v>550.61</v>
      </c>
    </row>
    <row r="337" spans="2:7" x14ac:dyDescent="0.25">
      <c r="B337" s="121" t="s">
        <v>165</v>
      </c>
      <c r="C337" s="123">
        <v>72506.48</v>
      </c>
      <c r="D337" s="61"/>
      <c r="E337" s="121" t="s">
        <v>305</v>
      </c>
      <c r="F337" s="119">
        <v>12.32</v>
      </c>
      <c r="G337" s="130">
        <v>45.77</v>
      </c>
    </row>
    <row r="338" spans="2:7" x14ac:dyDescent="0.25">
      <c r="B338" s="121" t="s">
        <v>161</v>
      </c>
      <c r="C338" s="123">
        <v>21370.33</v>
      </c>
      <c r="D338" s="61"/>
      <c r="E338" s="121" t="s">
        <v>304</v>
      </c>
      <c r="F338" s="119">
        <v>554.69000000000005</v>
      </c>
      <c r="G338" s="130">
        <v>46.92</v>
      </c>
    </row>
    <row r="339" spans="2:7" x14ac:dyDescent="0.25">
      <c r="B339" s="121" t="s">
        <v>157</v>
      </c>
      <c r="C339" s="123">
        <v>228967.83</v>
      </c>
      <c r="D339" s="61"/>
      <c r="E339" s="121" t="s">
        <v>303</v>
      </c>
      <c r="F339" s="119">
        <v>503.85</v>
      </c>
      <c r="G339" s="130">
        <v>42.62</v>
      </c>
    </row>
    <row r="340" spans="2:7" x14ac:dyDescent="0.25">
      <c r="B340" s="121" t="s">
        <v>156</v>
      </c>
      <c r="C340" s="123">
        <v>13165.66</v>
      </c>
      <c r="D340" s="61"/>
      <c r="E340" s="121" t="s">
        <v>302</v>
      </c>
      <c r="F340" s="119">
        <v>1037.96</v>
      </c>
      <c r="G340" s="130">
        <v>87.8</v>
      </c>
    </row>
    <row r="341" spans="2:7" x14ac:dyDescent="0.25">
      <c r="B341" s="121" t="s">
        <v>155</v>
      </c>
      <c r="C341" s="123">
        <v>25281.87</v>
      </c>
      <c r="D341" s="61"/>
      <c r="E341" s="121" t="s">
        <v>301</v>
      </c>
      <c r="F341" s="119">
        <v>284.82</v>
      </c>
      <c r="G341" s="130">
        <v>24.1</v>
      </c>
    </row>
    <row r="342" spans="2:7" x14ac:dyDescent="0.25">
      <c r="B342" s="121" t="s">
        <v>154</v>
      </c>
      <c r="C342" s="123">
        <v>36062.43</v>
      </c>
      <c r="D342" s="61"/>
      <c r="E342" s="121" t="s">
        <v>300</v>
      </c>
      <c r="F342" s="119">
        <v>3842.38</v>
      </c>
      <c r="G342" s="130">
        <v>325.02</v>
      </c>
    </row>
    <row r="343" spans="2:7" x14ac:dyDescent="0.25">
      <c r="B343" s="121" t="s">
        <v>1067</v>
      </c>
      <c r="C343" s="123">
        <v>27666.95</v>
      </c>
      <c r="D343" s="61"/>
      <c r="E343" s="121" t="s">
        <v>297</v>
      </c>
      <c r="F343" s="119">
        <v>311.38</v>
      </c>
      <c r="G343" s="130">
        <v>26.34</v>
      </c>
    </row>
    <row r="344" spans="2:7" x14ac:dyDescent="0.25">
      <c r="B344" s="121" t="s">
        <v>151</v>
      </c>
      <c r="C344" s="123">
        <v>14.32</v>
      </c>
      <c r="D344" s="61"/>
      <c r="E344" s="121" t="s">
        <v>296</v>
      </c>
      <c r="F344" s="119">
        <v>246.83</v>
      </c>
      <c r="G344" s="130">
        <v>20.88</v>
      </c>
    </row>
    <row r="345" spans="2:7" x14ac:dyDescent="0.25">
      <c r="B345" s="121" t="s">
        <v>150</v>
      </c>
      <c r="C345" s="123">
        <v>28821.14</v>
      </c>
      <c r="D345" s="61"/>
      <c r="E345" s="121" t="s">
        <v>295</v>
      </c>
      <c r="F345" s="119">
        <v>2638.88</v>
      </c>
      <c r="G345" s="130">
        <v>223.22</v>
      </c>
    </row>
    <row r="346" spans="2:7" x14ac:dyDescent="0.25">
      <c r="B346" s="121" t="s">
        <v>149</v>
      </c>
      <c r="C346" s="123">
        <v>19176.060000000001</v>
      </c>
      <c r="D346" s="61"/>
      <c r="E346" s="121" t="s">
        <v>294</v>
      </c>
      <c r="F346" s="119">
        <v>257.91000000000003</v>
      </c>
      <c r="G346" s="130">
        <v>47.62</v>
      </c>
    </row>
    <row r="347" spans="2:7" x14ac:dyDescent="0.25">
      <c r="B347" s="121" t="s">
        <v>147</v>
      </c>
      <c r="C347" s="123">
        <v>26235.89</v>
      </c>
      <c r="D347" s="61"/>
      <c r="E347" s="121" t="s">
        <v>293</v>
      </c>
      <c r="F347" s="119">
        <v>3950.4</v>
      </c>
      <c r="G347" s="130">
        <v>334.16</v>
      </c>
    </row>
    <row r="348" spans="2:7" x14ac:dyDescent="0.25">
      <c r="B348" s="121" t="s">
        <v>146</v>
      </c>
      <c r="C348" s="123">
        <v>2891.48</v>
      </c>
      <c r="D348" s="61"/>
      <c r="E348" s="121" t="s">
        <v>292</v>
      </c>
      <c r="F348" s="119">
        <v>4222.2</v>
      </c>
      <c r="G348" s="130">
        <v>357.15</v>
      </c>
    </row>
    <row r="349" spans="2:7" x14ac:dyDescent="0.25">
      <c r="B349" s="121" t="s">
        <v>145</v>
      </c>
      <c r="C349" s="123">
        <v>26845.14</v>
      </c>
      <c r="D349" s="61"/>
      <c r="E349" s="121" t="s">
        <v>291</v>
      </c>
      <c r="F349" s="119">
        <v>267.58</v>
      </c>
      <c r="G349" s="130">
        <v>994.5</v>
      </c>
    </row>
    <row r="350" spans="2:7" x14ac:dyDescent="0.25">
      <c r="B350" s="121" t="s">
        <v>1027</v>
      </c>
      <c r="C350" s="123">
        <v>11547.03</v>
      </c>
      <c r="D350" s="61"/>
      <c r="E350" s="121" t="s">
        <v>289</v>
      </c>
      <c r="F350" s="119">
        <v>1090.74</v>
      </c>
      <c r="G350" s="130">
        <v>92.26</v>
      </c>
    </row>
    <row r="351" spans="2:7" x14ac:dyDescent="0.25">
      <c r="B351" s="121" t="s">
        <v>144</v>
      </c>
      <c r="C351" s="123">
        <v>8586.2900000000009</v>
      </c>
      <c r="D351" s="61"/>
      <c r="E351" s="121" t="s">
        <v>288</v>
      </c>
      <c r="F351" s="119">
        <v>1618.51</v>
      </c>
      <c r="G351" s="130">
        <v>136.91</v>
      </c>
    </row>
    <row r="352" spans="2:7" x14ac:dyDescent="0.25">
      <c r="B352" s="121" t="s">
        <v>140</v>
      </c>
      <c r="C352" s="123">
        <v>5437.98</v>
      </c>
      <c r="D352" s="61"/>
      <c r="E352" s="121" t="s">
        <v>287</v>
      </c>
      <c r="F352" s="119">
        <v>527.77</v>
      </c>
      <c r="G352" s="130">
        <v>44.65</v>
      </c>
    </row>
    <row r="353" spans="2:7" x14ac:dyDescent="0.25">
      <c r="B353" s="121" t="s">
        <v>138</v>
      </c>
      <c r="C353" s="123">
        <v>8095.16</v>
      </c>
      <c r="D353" s="61"/>
      <c r="E353" s="121" t="s">
        <v>286</v>
      </c>
      <c r="F353" s="119">
        <v>826.85</v>
      </c>
      <c r="G353" s="130">
        <v>69.94</v>
      </c>
    </row>
    <row r="354" spans="2:7" x14ac:dyDescent="0.25">
      <c r="B354" s="121" t="s">
        <v>135</v>
      </c>
      <c r="C354" s="123">
        <v>23445.919999999998</v>
      </c>
      <c r="D354" s="61"/>
      <c r="E354" s="121" t="s">
        <v>1101</v>
      </c>
      <c r="F354" s="119">
        <v>5277.75</v>
      </c>
      <c r="G354" s="130">
        <v>446.44</v>
      </c>
    </row>
    <row r="355" spans="2:7" x14ac:dyDescent="0.25">
      <c r="B355" s="121" t="s">
        <v>134</v>
      </c>
      <c r="C355" s="123">
        <v>3856.39</v>
      </c>
      <c r="D355" s="61"/>
      <c r="E355" s="121" t="s">
        <v>277</v>
      </c>
      <c r="F355" s="119">
        <v>1231.48</v>
      </c>
      <c r="G355" s="130">
        <v>104.17</v>
      </c>
    </row>
    <row r="356" spans="2:7" x14ac:dyDescent="0.25">
      <c r="B356" s="121" t="s">
        <v>133</v>
      </c>
      <c r="C356" s="123">
        <v>23531.98</v>
      </c>
      <c r="D356" s="61"/>
      <c r="E356" s="121" t="s">
        <v>1104</v>
      </c>
      <c r="F356" s="119">
        <v>351.85</v>
      </c>
      <c r="G356" s="130">
        <v>29.77</v>
      </c>
    </row>
    <row r="357" spans="2:7" x14ac:dyDescent="0.25">
      <c r="B357" s="121" t="s">
        <v>132</v>
      </c>
      <c r="C357" s="123">
        <v>171.73</v>
      </c>
      <c r="D357" s="61"/>
      <c r="E357" s="121" t="s">
        <v>268</v>
      </c>
      <c r="F357" s="119">
        <v>1231.48</v>
      </c>
      <c r="G357" s="130">
        <v>104.17</v>
      </c>
    </row>
    <row r="358" spans="2:7" x14ac:dyDescent="0.25">
      <c r="B358" s="121" t="s">
        <v>127</v>
      </c>
      <c r="C358" s="123">
        <v>91024.44</v>
      </c>
      <c r="D358" s="61"/>
      <c r="E358" s="121" t="s">
        <v>267</v>
      </c>
      <c r="F358" s="119">
        <v>703.7</v>
      </c>
      <c r="G358" s="130">
        <v>59.53</v>
      </c>
    </row>
    <row r="359" spans="2:7" x14ac:dyDescent="0.25">
      <c r="B359" s="121" t="s">
        <v>126</v>
      </c>
      <c r="C359" s="123">
        <v>26745.16</v>
      </c>
      <c r="D359" s="61"/>
      <c r="E359" s="121" t="s">
        <v>266</v>
      </c>
      <c r="F359" s="119">
        <v>2199.0700000000002</v>
      </c>
      <c r="G359" s="130">
        <v>186.01</v>
      </c>
    </row>
    <row r="360" spans="2:7" x14ac:dyDescent="0.25">
      <c r="B360" s="121" t="s">
        <v>1088</v>
      </c>
      <c r="C360" s="123">
        <v>5443.53</v>
      </c>
      <c r="D360" s="61"/>
      <c r="E360" s="121" t="s">
        <v>264</v>
      </c>
      <c r="F360" s="119">
        <v>212.17</v>
      </c>
      <c r="G360" s="130">
        <v>788.54</v>
      </c>
    </row>
    <row r="361" spans="2:7" x14ac:dyDescent="0.25">
      <c r="B361" s="121" t="s">
        <v>121</v>
      </c>
      <c r="C361" s="123">
        <v>27666.95</v>
      </c>
      <c r="D361" s="61"/>
      <c r="E361" s="121" t="s">
        <v>263</v>
      </c>
      <c r="F361" s="119">
        <v>897.22</v>
      </c>
      <c r="G361" s="130">
        <v>75.900000000000006</v>
      </c>
    </row>
    <row r="362" spans="2:7" x14ac:dyDescent="0.25">
      <c r="B362" s="121" t="s">
        <v>117</v>
      </c>
      <c r="C362" s="123">
        <v>7536.85</v>
      </c>
      <c r="D362" s="61"/>
      <c r="E362" s="121" t="s">
        <v>262</v>
      </c>
      <c r="F362" s="119">
        <v>1231.48</v>
      </c>
      <c r="G362" s="130">
        <v>104.17</v>
      </c>
    </row>
    <row r="363" spans="2:7" x14ac:dyDescent="0.25">
      <c r="B363" s="121" t="s">
        <v>114</v>
      </c>
      <c r="C363" s="123">
        <v>34345.18</v>
      </c>
      <c r="D363" s="61"/>
      <c r="E363" s="121" t="s">
        <v>259</v>
      </c>
      <c r="F363" s="119">
        <v>578.79</v>
      </c>
      <c r="G363" s="130">
        <v>48.95</v>
      </c>
    </row>
    <row r="364" spans="2:7" x14ac:dyDescent="0.25">
      <c r="B364" s="121" t="s">
        <v>113</v>
      </c>
      <c r="C364" s="123">
        <v>24995.65</v>
      </c>
      <c r="D364" s="61"/>
      <c r="E364" s="121" t="s">
        <v>258</v>
      </c>
      <c r="F364" s="119">
        <v>193.52</v>
      </c>
      <c r="G364" s="130">
        <v>16.37</v>
      </c>
    </row>
    <row r="365" spans="2:7" x14ac:dyDescent="0.25">
      <c r="B365" s="121" t="s">
        <v>111</v>
      </c>
      <c r="C365" s="123">
        <v>6010.41</v>
      </c>
      <c r="D365" s="61"/>
      <c r="E365" s="121" t="s">
        <v>257</v>
      </c>
      <c r="F365" s="119">
        <v>5277.75</v>
      </c>
      <c r="G365" s="130">
        <v>446.44</v>
      </c>
    </row>
    <row r="366" spans="2:7" x14ac:dyDescent="0.25">
      <c r="B366" s="121" t="s">
        <v>101</v>
      </c>
      <c r="C366" s="123">
        <v>17613.16</v>
      </c>
      <c r="D366" s="61"/>
      <c r="E366" s="121" t="s">
        <v>256</v>
      </c>
      <c r="F366" s="119">
        <v>2685.68</v>
      </c>
      <c r="G366" s="130">
        <v>227.18</v>
      </c>
    </row>
    <row r="367" spans="2:7" x14ac:dyDescent="0.25">
      <c r="B367" s="121" t="s">
        <v>1070</v>
      </c>
      <c r="C367" s="123">
        <v>13642.66</v>
      </c>
      <c r="D367" s="61"/>
      <c r="E367" s="121" t="s">
        <v>255</v>
      </c>
      <c r="F367" s="119">
        <v>29.03</v>
      </c>
      <c r="G367" s="130">
        <v>107.89</v>
      </c>
    </row>
    <row r="368" spans="2:7" x14ac:dyDescent="0.25">
      <c r="B368" s="121" t="s">
        <v>1026</v>
      </c>
      <c r="C368" s="123">
        <v>20148.400000000001</v>
      </c>
      <c r="D368" s="61"/>
      <c r="E368" s="121" t="s">
        <v>1105</v>
      </c>
      <c r="F368" s="119">
        <v>95990.88</v>
      </c>
      <c r="G368" s="130">
        <v>17723.68</v>
      </c>
    </row>
    <row r="369" spans="2:7" x14ac:dyDescent="0.25">
      <c r="B369" s="121" t="s">
        <v>100</v>
      </c>
      <c r="C369" s="123">
        <v>17649.61</v>
      </c>
      <c r="D369" s="61"/>
      <c r="E369" s="121" t="s">
        <v>250</v>
      </c>
      <c r="F369" s="119">
        <v>8.26</v>
      </c>
      <c r="G369" s="130">
        <v>30.74</v>
      </c>
    </row>
    <row r="370" spans="2:7" x14ac:dyDescent="0.25">
      <c r="B370" s="121" t="s">
        <v>99</v>
      </c>
      <c r="C370" s="123">
        <v>34805.03</v>
      </c>
      <c r="D370" s="61"/>
      <c r="E370" s="121" t="s">
        <v>1023</v>
      </c>
      <c r="F370" s="119">
        <v>32.9</v>
      </c>
      <c r="G370" s="130">
        <v>122.27</v>
      </c>
    </row>
    <row r="371" spans="2:7" x14ac:dyDescent="0.25">
      <c r="B371" s="121" t="s">
        <v>1025</v>
      </c>
      <c r="C371" s="123">
        <v>5295.07</v>
      </c>
      <c r="D371" s="61"/>
      <c r="E371" s="121" t="s">
        <v>249</v>
      </c>
      <c r="F371" s="119">
        <v>4.4000000000000004</v>
      </c>
      <c r="G371" s="130">
        <v>16.350000000000001</v>
      </c>
    </row>
    <row r="372" spans="2:7" x14ac:dyDescent="0.25">
      <c r="B372" s="121" t="s">
        <v>97</v>
      </c>
      <c r="C372" s="123">
        <v>59722.45</v>
      </c>
      <c r="D372" s="61"/>
      <c r="E372" s="121" t="s">
        <v>248</v>
      </c>
      <c r="F372" s="119">
        <v>13.2</v>
      </c>
      <c r="G372" s="130">
        <v>49.04</v>
      </c>
    </row>
    <row r="373" spans="2:7" x14ac:dyDescent="0.25">
      <c r="B373" s="121" t="s">
        <v>93</v>
      </c>
      <c r="C373" s="123">
        <v>56012.77</v>
      </c>
      <c r="D373" s="61"/>
      <c r="E373" s="121" t="s">
        <v>247</v>
      </c>
      <c r="F373" s="119">
        <v>11.26</v>
      </c>
      <c r="G373" s="130">
        <v>41.84</v>
      </c>
    </row>
    <row r="374" spans="2:7" x14ac:dyDescent="0.25">
      <c r="B374" s="121" t="s">
        <v>90</v>
      </c>
      <c r="C374" s="123">
        <v>3171.39</v>
      </c>
      <c r="D374" s="61"/>
      <c r="E374" s="121" t="s">
        <v>246</v>
      </c>
      <c r="F374" s="119">
        <v>8.26</v>
      </c>
      <c r="G374" s="130">
        <v>30.74</v>
      </c>
    </row>
    <row r="375" spans="2:7" x14ac:dyDescent="0.25">
      <c r="B375" s="121" t="s">
        <v>85</v>
      </c>
      <c r="C375" s="123">
        <v>12178.8</v>
      </c>
      <c r="D375" s="61"/>
      <c r="E375" s="121" t="s">
        <v>245</v>
      </c>
      <c r="F375" s="119">
        <v>7.38</v>
      </c>
      <c r="G375" s="130">
        <v>27.46</v>
      </c>
    </row>
    <row r="376" spans="2:7" x14ac:dyDescent="0.25">
      <c r="B376" s="121" t="s">
        <v>1069</v>
      </c>
      <c r="C376" s="123">
        <v>24980.01</v>
      </c>
      <c r="D376" s="61"/>
      <c r="E376" s="121" t="s">
        <v>242</v>
      </c>
      <c r="F376" s="119">
        <v>458.99</v>
      </c>
      <c r="G376" s="130">
        <v>38.82</v>
      </c>
    </row>
    <row r="377" spans="2:7" x14ac:dyDescent="0.25">
      <c r="B377" s="121" t="s">
        <v>84</v>
      </c>
      <c r="C377" s="123">
        <v>8812.9699999999993</v>
      </c>
      <c r="D377" s="61"/>
      <c r="E377" s="121" t="s">
        <v>241</v>
      </c>
      <c r="F377" s="119">
        <v>967.59</v>
      </c>
      <c r="G377" s="130">
        <v>81.84</v>
      </c>
    </row>
    <row r="378" spans="2:7" x14ac:dyDescent="0.25">
      <c r="B378" s="121" t="s">
        <v>83</v>
      </c>
      <c r="C378" s="123">
        <v>49.61</v>
      </c>
      <c r="D378" s="61"/>
      <c r="E378" s="121" t="s">
        <v>1102</v>
      </c>
      <c r="F378" s="119">
        <v>3036.64</v>
      </c>
      <c r="G378" s="130">
        <v>256.87</v>
      </c>
    </row>
    <row r="379" spans="2:7" x14ac:dyDescent="0.25">
      <c r="B379" s="121" t="s">
        <v>1024</v>
      </c>
      <c r="C379" s="123">
        <v>11036.63</v>
      </c>
      <c r="D379" s="61"/>
      <c r="E379" s="121" t="s">
        <v>229</v>
      </c>
      <c r="F379" s="119">
        <v>402.98</v>
      </c>
      <c r="G379" s="130">
        <v>74.400000000000006</v>
      </c>
    </row>
    <row r="380" spans="2:7" x14ac:dyDescent="0.25">
      <c r="B380" s="121" t="s">
        <v>81</v>
      </c>
      <c r="C380" s="123">
        <v>43294</v>
      </c>
      <c r="D380" s="61"/>
      <c r="E380" s="121" t="s">
        <v>228</v>
      </c>
      <c r="F380" s="119">
        <v>2836.79</v>
      </c>
      <c r="G380" s="130">
        <v>239.96</v>
      </c>
    </row>
    <row r="381" spans="2:7" x14ac:dyDescent="0.25">
      <c r="B381" s="121" t="s">
        <v>79</v>
      </c>
      <c r="C381" s="123">
        <v>14529.92</v>
      </c>
      <c r="D381" s="61"/>
      <c r="E381" s="121" t="s">
        <v>227</v>
      </c>
      <c r="F381" s="119">
        <v>967.59</v>
      </c>
      <c r="G381" s="130">
        <v>81.84</v>
      </c>
    </row>
    <row r="382" spans="2:7" x14ac:dyDescent="0.25">
      <c r="B382" s="121" t="s">
        <v>76</v>
      </c>
      <c r="C382" s="123">
        <v>21980.92</v>
      </c>
      <c r="D382" s="61"/>
      <c r="E382" s="121" t="s">
        <v>226</v>
      </c>
      <c r="F382" s="119">
        <v>4428.57</v>
      </c>
      <c r="G382" s="130">
        <v>374.61</v>
      </c>
    </row>
    <row r="383" spans="2:7" x14ac:dyDescent="0.25">
      <c r="B383" s="121" t="s">
        <v>75</v>
      </c>
      <c r="C383" s="123">
        <v>21370.33</v>
      </c>
      <c r="D383" s="61"/>
      <c r="E383" s="121" t="s">
        <v>225</v>
      </c>
      <c r="F383" s="119">
        <v>20.58</v>
      </c>
      <c r="G383" s="130">
        <v>76.5</v>
      </c>
    </row>
    <row r="384" spans="2:7" x14ac:dyDescent="0.25">
      <c r="B384" s="121" t="s">
        <v>73</v>
      </c>
      <c r="C384" s="123">
        <v>20339.21</v>
      </c>
      <c r="D384" s="61"/>
      <c r="E384" s="121" t="s">
        <v>224</v>
      </c>
      <c r="F384" s="119">
        <v>2234.4299999999998</v>
      </c>
      <c r="G384" s="130">
        <v>189</v>
      </c>
    </row>
    <row r="385" spans="2:7" ht="15.75" thickBot="1" x14ac:dyDescent="0.3">
      <c r="B385" s="122" t="s">
        <v>1071</v>
      </c>
      <c r="C385" s="124">
        <v>9349.51</v>
      </c>
      <c r="D385" s="61"/>
      <c r="E385" s="121" t="s">
        <v>221</v>
      </c>
      <c r="F385" s="119">
        <v>2287.02</v>
      </c>
      <c r="G385" s="130">
        <v>193.45</v>
      </c>
    </row>
    <row r="386" spans="2:7" x14ac:dyDescent="0.25">
      <c r="B386" s="62"/>
      <c r="C386" s="61"/>
      <c r="D386" s="61"/>
      <c r="E386" s="121" t="s">
        <v>220</v>
      </c>
      <c r="F386" s="119">
        <v>13.2</v>
      </c>
      <c r="G386" s="130">
        <v>1.1200000000000001</v>
      </c>
    </row>
    <row r="387" spans="2:7" x14ac:dyDescent="0.25">
      <c r="B387" s="62"/>
      <c r="C387" s="61"/>
      <c r="D387" s="61"/>
      <c r="E387" s="121" t="s">
        <v>219</v>
      </c>
      <c r="F387" s="119">
        <v>367.33</v>
      </c>
      <c r="G387" s="130">
        <v>31.08</v>
      </c>
    </row>
    <row r="388" spans="2:7" x14ac:dyDescent="0.25">
      <c r="B388" s="62"/>
      <c r="C388" s="61"/>
      <c r="D388" s="61"/>
      <c r="E388" s="121" t="s">
        <v>218</v>
      </c>
      <c r="F388" s="119">
        <v>404.63</v>
      </c>
      <c r="G388" s="130">
        <v>34.229999999999997</v>
      </c>
    </row>
    <row r="389" spans="2:7" x14ac:dyDescent="0.25">
      <c r="B389" s="62"/>
      <c r="C389" s="61"/>
      <c r="D389" s="61"/>
      <c r="E389" s="121" t="s">
        <v>217</v>
      </c>
      <c r="F389" s="119">
        <v>461.1</v>
      </c>
      <c r="G389" s="130">
        <v>39.01</v>
      </c>
    </row>
    <row r="390" spans="2:7" x14ac:dyDescent="0.25">
      <c r="B390" s="62"/>
      <c r="C390" s="61"/>
      <c r="D390" s="61"/>
      <c r="E390" s="121" t="s">
        <v>1348</v>
      </c>
      <c r="F390" s="119">
        <v>7.56</v>
      </c>
      <c r="G390" s="130">
        <v>28.12</v>
      </c>
    </row>
    <row r="391" spans="2:7" x14ac:dyDescent="0.25">
      <c r="B391" s="62"/>
      <c r="C391" s="61"/>
      <c r="D391" s="61"/>
      <c r="E391" s="121" t="s">
        <v>216</v>
      </c>
      <c r="F391" s="119">
        <v>1688.88</v>
      </c>
      <c r="G391" s="130">
        <v>142.86000000000001</v>
      </c>
    </row>
    <row r="392" spans="2:7" x14ac:dyDescent="0.25">
      <c r="B392" s="62"/>
      <c r="C392" s="61"/>
      <c r="D392" s="61"/>
      <c r="E392" s="121" t="s">
        <v>215</v>
      </c>
      <c r="F392" s="119">
        <v>8.7899999999999991</v>
      </c>
      <c r="G392" s="130">
        <v>32.69</v>
      </c>
    </row>
    <row r="393" spans="2:7" x14ac:dyDescent="0.25">
      <c r="B393" s="62"/>
      <c r="C393" s="61"/>
      <c r="D393" s="61"/>
      <c r="E393" s="121" t="s">
        <v>214</v>
      </c>
      <c r="F393" s="119">
        <v>17.59</v>
      </c>
      <c r="G393" s="130">
        <v>65.38</v>
      </c>
    </row>
    <row r="394" spans="2:7" x14ac:dyDescent="0.25">
      <c r="B394" s="62"/>
      <c r="C394" s="61"/>
      <c r="D394" s="61"/>
      <c r="E394" s="121" t="s">
        <v>1103</v>
      </c>
      <c r="F394" s="119">
        <v>2.64</v>
      </c>
      <c r="G394" s="130">
        <v>9.81</v>
      </c>
    </row>
    <row r="395" spans="2:7" x14ac:dyDescent="0.25">
      <c r="B395" s="62"/>
      <c r="C395" s="61"/>
      <c r="D395" s="61"/>
      <c r="E395" s="121" t="s">
        <v>209</v>
      </c>
      <c r="F395" s="119">
        <v>562.96</v>
      </c>
      <c r="G395" s="130">
        <v>47.62</v>
      </c>
    </row>
    <row r="396" spans="2:7" x14ac:dyDescent="0.25">
      <c r="B396" s="62"/>
      <c r="C396" s="61"/>
      <c r="D396" s="61"/>
      <c r="E396" s="121" t="s">
        <v>208</v>
      </c>
      <c r="F396" s="119">
        <v>703.7</v>
      </c>
      <c r="G396" s="130">
        <v>59.53</v>
      </c>
    </row>
    <row r="397" spans="2:7" x14ac:dyDescent="0.25">
      <c r="B397" s="62"/>
      <c r="C397" s="61"/>
      <c r="D397" s="61"/>
      <c r="E397" s="121" t="s">
        <v>207</v>
      </c>
      <c r="F397" s="119">
        <v>2462.77</v>
      </c>
      <c r="G397" s="130">
        <v>208.32</v>
      </c>
    </row>
    <row r="398" spans="2:7" x14ac:dyDescent="0.25">
      <c r="B398" s="62"/>
      <c r="C398" s="61"/>
      <c r="D398" s="61"/>
      <c r="E398" s="121" t="s">
        <v>1106</v>
      </c>
      <c r="F398" s="119">
        <v>809.25</v>
      </c>
      <c r="G398" s="130">
        <v>68.459999999999994</v>
      </c>
    </row>
    <row r="399" spans="2:7" x14ac:dyDescent="0.25">
      <c r="B399" s="62"/>
      <c r="C399" s="61"/>
      <c r="D399" s="61"/>
      <c r="E399" s="121" t="s">
        <v>206</v>
      </c>
      <c r="F399" s="119">
        <v>15.83</v>
      </c>
      <c r="G399" s="130">
        <v>58.84</v>
      </c>
    </row>
    <row r="400" spans="2:7" x14ac:dyDescent="0.25">
      <c r="B400" s="62"/>
      <c r="C400" s="61"/>
      <c r="D400" s="61"/>
      <c r="E400" s="121" t="s">
        <v>204</v>
      </c>
      <c r="F400" s="119">
        <v>228.71</v>
      </c>
      <c r="G400" s="130">
        <v>19.350000000000001</v>
      </c>
    </row>
    <row r="401" spans="2:7" x14ac:dyDescent="0.25">
      <c r="B401" s="62"/>
      <c r="C401" s="61"/>
      <c r="D401" s="61"/>
      <c r="E401" s="121" t="s">
        <v>203</v>
      </c>
      <c r="F401" s="119">
        <v>87.79</v>
      </c>
      <c r="G401" s="130">
        <v>7.43</v>
      </c>
    </row>
    <row r="402" spans="2:7" x14ac:dyDescent="0.25">
      <c r="B402" s="62"/>
      <c r="C402" s="61"/>
      <c r="D402" s="61"/>
      <c r="E402" s="121" t="s">
        <v>202</v>
      </c>
      <c r="F402" s="119">
        <v>22.16</v>
      </c>
      <c r="G402" s="130">
        <v>1.88</v>
      </c>
    </row>
    <row r="403" spans="2:7" x14ac:dyDescent="0.25">
      <c r="B403" s="62"/>
      <c r="C403" s="61"/>
      <c r="D403" s="61"/>
      <c r="E403" s="121" t="s">
        <v>201</v>
      </c>
      <c r="F403" s="119">
        <v>715.14</v>
      </c>
      <c r="G403" s="130">
        <v>60.49</v>
      </c>
    </row>
    <row r="404" spans="2:7" x14ac:dyDescent="0.25">
      <c r="B404" s="62"/>
      <c r="C404" s="61"/>
      <c r="D404" s="61"/>
      <c r="E404" s="121" t="s">
        <v>200</v>
      </c>
      <c r="F404" s="119">
        <v>38.700000000000003</v>
      </c>
      <c r="G404" s="130">
        <v>143.84</v>
      </c>
    </row>
    <row r="405" spans="2:7" x14ac:dyDescent="0.25">
      <c r="B405" s="62"/>
      <c r="C405" s="61"/>
      <c r="D405" s="61"/>
      <c r="E405" s="121" t="s">
        <v>199</v>
      </c>
      <c r="F405" s="119">
        <v>38.700000000000003</v>
      </c>
      <c r="G405" s="130">
        <v>143.84</v>
      </c>
    </row>
    <row r="406" spans="2:7" x14ac:dyDescent="0.25">
      <c r="B406" s="62"/>
      <c r="C406" s="61"/>
      <c r="D406" s="61"/>
      <c r="E406" s="121" t="s">
        <v>197</v>
      </c>
      <c r="F406" s="119">
        <v>2462.9499999999998</v>
      </c>
      <c r="G406" s="130">
        <v>208.34</v>
      </c>
    </row>
    <row r="407" spans="2:7" x14ac:dyDescent="0.25">
      <c r="B407" s="62"/>
      <c r="C407" s="61"/>
      <c r="D407" s="61"/>
      <c r="E407" s="121" t="s">
        <v>196</v>
      </c>
      <c r="F407" s="119">
        <v>3166.65</v>
      </c>
      <c r="G407" s="130">
        <v>267.87</v>
      </c>
    </row>
    <row r="408" spans="2:7" x14ac:dyDescent="0.25">
      <c r="B408" s="62"/>
      <c r="C408" s="61"/>
      <c r="D408" s="61"/>
      <c r="E408" s="121" t="s">
        <v>195</v>
      </c>
      <c r="F408" s="119">
        <v>1759.25</v>
      </c>
      <c r="G408" s="130">
        <v>148.82</v>
      </c>
    </row>
    <row r="409" spans="2:7" x14ac:dyDescent="0.25">
      <c r="B409" s="62"/>
      <c r="C409" s="61"/>
      <c r="D409" s="61"/>
      <c r="E409" s="121" t="s">
        <v>191</v>
      </c>
      <c r="F409" s="119">
        <v>4310.16</v>
      </c>
      <c r="G409" s="130">
        <v>364.59</v>
      </c>
    </row>
    <row r="410" spans="2:7" x14ac:dyDescent="0.25">
      <c r="B410" s="62"/>
      <c r="C410" s="61"/>
      <c r="D410" s="61"/>
      <c r="E410" s="121" t="s">
        <v>190</v>
      </c>
      <c r="F410" s="119">
        <v>79.16</v>
      </c>
      <c r="G410" s="130">
        <v>294.23</v>
      </c>
    </row>
    <row r="411" spans="2:7" x14ac:dyDescent="0.25">
      <c r="B411" s="62"/>
      <c r="C411" s="61"/>
      <c r="D411" s="61"/>
      <c r="E411" s="121" t="s">
        <v>189</v>
      </c>
      <c r="F411" s="119">
        <v>109.25</v>
      </c>
      <c r="G411" s="130">
        <v>9.24</v>
      </c>
    </row>
    <row r="412" spans="2:7" x14ac:dyDescent="0.25">
      <c r="B412" s="62"/>
      <c r="C412" s="61"/>
      <c r="D412" s="61"/>
      <c r="E412" s="121" t="s">
        <v>188</v>
      </c>
      <c r="F412" s="119">
        <v>1660.3</v>
      </c>
      <c r="G412" s="130">
        <v>306.56</v>
      </c>
    </row>
    <row r="413" spans="2:7" x14ac:dyDescent="0.25">
      <c r="B413" s="62"/>
      <c r="C413" s="61"/>
      <c r="D413" s="61"/>
      <c r="E413" s="121" t="s">
        <v>187</v>
      </c>
      <c r="F413" s="119">
        <v>2859.84</v>
      </c>
      <c r="G413" s="130">
        <v>241.91</v>
      </c>
    </row>
    <row r="414" spans="2:7" x14ac:dyDescent="0.25">
      <c r="B414" s="62"/>
      <c r="C414" s="61"/>
      <c r="D414" s="61"/>
      <c r="E414" s="121" t="s">
        <v>184</v>
      </c>
      <c r="F414" s="119">
        <v>175.93</v>
      </c>
      <c r="G414" s="130">
        <v>14.88</v>
      </c>
    </row>
    <row r="415" spans="2:7" x14ac:dyDescent="0.25">
      <c r="B415" s="62"/>
      <c r="C415" s="61"/>
      <c r="D415" s="61"/>
      <c r="E415" s="121" t="s">
        <v>183</v>
      </c>
      <c r="F415" s="119">
        <v>2111.11</v>
      </c>
      <c r="G415" s="130">
        <v>178.58</v>
      </c>
    </row>
    <row r="416" spans="2:7" x14ac:dyDescent="0.25">
      <c r="B416" s="62"/>
      <c r="C416" s="61"/>
      <c r="D416" s="61"/>
      <c r="E416" s="121" t="s">
        <v>182</v>
      </c>
      <c r="F416" s="119">
        <v>52.78</v>
      </c>
      <c r="G416" s="130">
        <v>4.46</v>
      </c>
    </row>
    <row r="417" spans="2:7" x14ac:dyDescent="0.25">
      <c r="B417" s="62"/>
      <c r="C417" s="61"/>
      <c r="D417" s="61"/>
      <c r="E417" s="121" t="s">
        <v>181</v>
      </c>
      <c r="F417" s="119">
        <v>299.08</v>
      </c>
      <c r="G417" s="130">
        <v>25.3</v>
      </c>
    </row>
    <row r="418" spans="2:7" x14ac:dyDescent="0.25">
      <c r="B418" s="62"/>
      <c r="C418" s="61"/>
      <c r="D418" s="61"/>
      <c r="E418" s="121" t="s">
        <v>180</v>
      </c>
      <c r="F418" s="119">
        <v>241.01</v>
      </c>
      <c r="G418" s="130">
        <v>20.38</v>
      </c>
    </row>
    <row r="419" spans="2:7" x14ac:dyDescent="0.25">
      <c r="B419" s="62"/>
      <c r="C419" s="61"/>
      <c r="D419" s="61"/>
      <c r="E419" s="121" t="s">
        <v>178</v>
      </c>
      <c r="F419" s="119">
        <v>668.51</v>
      </c>
      <c r="G419" s="130">
        <v>56.55</v>
      </c>
    </row>
    <row r="420" spans="2:7" x14ac:dyDescent="0.25">
      <c r="B420" s="62"/>
      <c r="C420" s="61"/>
      <c r="D420" s="61"/>
      <c r="E420" s="121" t="s">
        <v>177</v>
      </c>
      <c r="F420" s="119">
        <v>61.57</v>
      </c>
      <c r="G420" s="130">
        <v>5.21</v>
      </c>
    </row>
    <row r="421" spans="2:7" ht="15.75" thickBot="1" x14ac:dyDescent="0.3">
      <c r="B421" s="62"/>
      <c r="C421" s="61"/>
      <c r="D421" s="61"/>
      <c r="E421" s="122" t="s">
        <v>176</v>
      </c>
      <c r="F421" s="127">
        <v>246.3</v>
      </c>
      <c r="G421" s="131">
        <v>20.83</v>
      </c>
    </row>
  </sheetData>
  <mergeCells count="12">
    <mergeCell ref="E55:G55"/>
    <mergeCell ref="B7:C7"/>
    <mergeCell ref="E7:F7"/>
    <mergeCell ref="B35:C35"/>
    <mergeCell ref="E35:G35"/>
    <mergeCell ref="E65:F65"/>
    <mergeCell ref="E334:G334"/>
    <mergeCell ref="E119:F119"/>
    <mergeCell ref="E106:F106"/>
    <mergeCell ref="B286:C286"/>
    <mergeCell ref="E286:F286"/>
    <mergeCell ref="B334:C334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Footer>&amp;C&amp;P von &amp;N</oddFooter>
  </headerFooter>
  <rowBreaks count="7" manualBreakCount="7">
    <brk id="51" min="1" max="6" man="1"/>
    <brk id="102" min="1" max="6" man="1"/>
    <brk id="159" min="1" max="6" man="1"/>
    <brk id="221" min="1" max="6" man="1"/>
    <brk id="282" min="1" max="6" man="1"/>
    <brk id="330" min="1" max="6" man="1"/>
    <brk id="386" min="1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B1:E7"/>
  <sheetViews>
    <sheetView view="pageBreakPreview" zoomScaleNormal="100" zoomScaleSheetLayoutView="100" workbookViewId="0">
      <selection activeCell="B1" sqref="B1"/>
    </sheetView>
  </sheetViews>
  <sheetFormatPr baseColWidth="10" defaultRowHeight="15" x14ac:dyDescent="0.25"/>
  <cols>
    <col min="1" max="1" width="2.28515625" style="28" customWidth="1"/>
    <col min="2" max="2" width="30.7109375" style="85" customWidth="1"/>
    <col min="3" max="3" width="30.7109375" style="28" customWidth="1"/>
    <col min="4" max="5" width="30.7109375" style="85" customWidth="1"/>
    <col min="6" max="16384" width="11.42578125" style="28"/>
  </cols>
  <sheetData>
    <row r="1" spans="2:5" ht="17.25" x14ac:dyDescent="0.3">
      <c r="B1" s="84" t="s">
        <v>1046</v>
      </c>
      <c r="C1" s="83"/>
      <c r="D1" s="83"/>
      <c r="E1" s="81" t="str">
        <f>'Anlage 1'!E1</f>
        <v>BK9-23/610</v>
      </c>
    </row>
    <row r="2" spans="2:5" ht="15" customHeight="1" x14ac:dyDescent="0.25">
      <c r="B2" s="218" t="str">
        <f>'Anlage 1'!B2:C2</f>
        <v>Sämtliche Angaben sind indikative, unverbindliche Prognosen für einen Zeitraum von 12 Monaten.</v>
      </c>
      <c r="C2" s="218"/>
      <c r="D2" s="218"/>
      <c r="E2" s="218"/>
    </row>
    <row r="3" spans="2:5" ht="15" customHeight="1" x14ac:dyDescent="0.25">
      <c r="B3" s="218" t="str">
        <f>'Anlage 1'!B3:C3</f>
        <v>All information comprise indicative, non-binding forecasts for a periode of 12 months.</v>
      </c>
      <c r="C3" s="218"/>
      <c r="D3" s="218"/>
      <c r="E3" s="218"/>
    </row>
    <row r="4" spans="2:5" ht="15.75" thickBot="1" x14ac:dyDescent="0.3">
      <c r="B4" s="226"/>
      <c r="C4" s="226"/>
    </row>
    <row r="5" spans="2:5" ht="66.75" customHeight="1" x14ac:dyDescent="0.25">
      <c r="B5" s="207" t="s">
        <v>1045</v>
      </c>
      <c r="C5" s="227"/>
      <c r="D5" s="227"/>
      <c r="E5" s="208"/>
    </row>
    <row r="6" spans="2:5" ht="105.75" thickBot="1" x14ac:dyDescent="0.3">
      <c r="B6" s="142" t="s">
        <v>1044</v>
      </c>
      <c r="C6" s="157" t="s">
        <v>1380</v>
      </c>
      <c r="D6" s="157" t="s">
        <v>62</v>
      </c>
      <c r="E6" s="158" t="s">
        <v>1381</v>
      </c>
    </row>
    <row r="7" spans="2:5" ht="15.75" thickBot="1" x14ac:dyDescent="0.3">
      <c r="B7" s="159">
        <v>2027</v>
      </c>
      <c r="C7" s="198">
        <v>3386790025.2600002</v>
      </c>
      <c r="D7" s="199">
        <v>527700067.47873986</v>
      </c>
      <c r="E7" s="160">
        <f>C7/D7</f>
        <v>6.4180208303582384</v>
      </c>
    </row>
  </sheetData>
  <mergeCells count="4">
    <mergeCell ref="B4:C4"/>
    <mergeCell ref="B5:E5"/>
    <mergeCell ref="B2:E2"/>
    <mergeCell ref="B3:E3"/>
  </mergeCells>
  <pageMargins left="0.7" right="0.7" top="0.75" bottom="0.75" header="0.3" footer="0.3"/>
  <pageSetup paperSize="9" scale="71" orientation="portrait" r:id="rId1"/>
  <headerFooter>
    <oddFooter>&amp;C&amp;P von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B1:H32"/>
  <sheetViews>
    <sheetView view="pageBreakPreview" zoomScale="90" zoomScaleNormal="100" zoomScaleSheetLayoutView="90" workbookViewId="0">
      <selection activeCell="B1" sqref="B1"/>
    </sheetView>
  </sheetViews>
  <sheetFormatPr baseColWidth="10" defaultRowHeight="15" x14ac:dyDescent="0.25"/>
  <cols>
    <col min="1" max="1" width="2.28515625" style="28" customWidth="1"/>
    <col min="2" max="2" width="14.7109375" style="85" customWidth="1"/>
    <col min="3" max="3" width="15.85546875" style="28" bestFit="1" customWidth="1"/>
    <col min="4" max="4" width="20" style="28" customWidth="1"/>
    <col min="5" max="5" width="24.42578125" style="28" customWidth="1"/>
    <col min="6" max="6" width="7.7109375" style="28" bestFit="1" customWidth="1"/>
    <col min="7" max="7" width="21.85546875" style="85" customWidth="1"/>
    <col min="8" max="8" width="18.5703125" style="85" customWidth="1"/>
    <col min="9" max="16384" width="11.42578125" style="28"/>
  </cols>
  <sheetData>
    <row r="1" spans="2:8" ht="17.25" x14ac:dyDescent="0.3">
      <c r="B1" s="84" t="s">
        <v>1053</v>
      </c>
      <c r="C1" s="83"/>
      <c r="D1" s="83"/>
      <c r="E1" s="83"/>
      <c r="F1" s="83"/>
      <c r="G1" s="83"/>
      <c r="H1" s="81" t="str">
        <f>'Anlage 1'!E1</f>
        <v>BK9-23/610</v>
      </c>
    </row>
    <row r="2" spans="2:8" ht="30" customHeight="1" x14ac:dyDescent="0.25">
      <c r="B2" s="218" t="str">
        <f>'Anlage 1'!B2:C2</f>
        <v>Sämtliche Angaben sind indikative, unverbindliche Prognosen für einen Zeitraum von 12 Monaten.</v>
      </c>
      <c r="C2" s="218"/>
      <c r="D2" s="218"/>
      <c r="E2" s="218"/>
      <c r="F2" s="218"/>
      <c r="G2" s="218"/>
      <c r="H2" s="218"/>
    </row>
    <row r="3" spans="2:8" ht="30.75" customHeight="1" x14ac:dyDescent="0.25">
      <c r="B3" s="218" t="str">
        <f>'Anlage 1'!B3:C3</f>
        <v>All information comprise indicative, non-binding forecasts for a periode of 12 months.</v>
      </c>
      <c r="C3" s="218"/>
      <c r="D3" s="218"/>
      <c r="E3" s="218"/>
      <c r="F3" s="218"/>
      <c r="G3" s="218"/>
      <c r="H3" s="218"/>
    </row>
    <row r="4" spans="2:8" ht="15.75" thickBot="1" x14ac:dyDescent="0.3">
      <c r="B4" s="226"/>
      <c r="C4" s="226"/>
      <c r="D4" s="226"/>
      <c r="E4" s="226"/>
    </row>
    <row r="5" spans="2:8" ht="96" customHeight="1" x14ac:dyDescent="0.25">
      <c r="B5" s="109" t="s">
        <v>66</v>
      </c>
      <c r="C5" s="108" t="s">
        <v>65</v>
      </c>
      <c r="D5" s="108" t="s">
        <v>1052</v>
      </c>
      <c r="E5" s="228" t="s">
        <v>64</v>
      </c>
      <c r="F5" s="229"/>
      <c r="G5" s="108" t="s">
        <v>63</v>
      </c>
      <c r="H5" s="33" t="s">
        <v>1051</v>
      </c>
    </row>
    <row r="6" spans="2:8" x14ac:dyDescent="0.25">
      <c r="B6" s="93" t="s">
        <v>55</v>
      </c>
      <c r="C6" s="107" t="s">
        <v>53</v>
      </c>
      <c r="D6" s="107" t="s">
        <v>1048</v>
      </c>
      <c r="E6" s="200">
        <v>178292749.14278546</v>
      </c>
      <c r="F6" s="91">
        <f>E6/SUM($E$6:$E$8)</f>
        <v>0.74443032682261601</v>
      </c>
      <c r="G6" s="200">
        <v>99863857.397779182</v>
      </c>
      <c r="H6" s="90">
        <f>IF(E6&gt;0,G6/E6,"")</f>
        <v>0.56011171445790753</v>
      </c>
    </row>
    <row r="7" spans="2:8" x14ac:dyDescent="0.25">
      <c r="B7" s="101" t="s">
        <v>55</v>
      </c>
      <c r="C7" s="102" t="s">
        <v>53</v>
      </c>
      <c r="D7" s="102" t="s">
        <v>1049</v>
      </c>
      <c r="E7" s="201">
        <v>43447968</v>
      </c>
      <c r="F7" s="99">
        <f>E7/SUM($E$6:$E$8)</f>
        <v>0.18140942451964737</v>
      </c>
      <c r="G7" s="201">
        <v>3074932.0712557989</v>
      </c>
      <c r="H7" s="98">
        <f t="shared" ref="H7:H32" si="0">IF(E7&gt;0,G7/E7,"")</f>
        <v>7.0772747559927282E-2</v>
      </c>
    </row>
    <row r="8" spans="2:8" x14ac:dyDescent="0.25">
      <c r="B8" s="101" t="s">
        <v>55</v>
      </c>
      <c r="C8" s="102" t="s">
        <v>53</v>
      </c>
      <c r="D8" s="102" t="s">
        <v>1050</v>
      </c>
      <c r="E8" s="201">
        <v>17761547.5</v>
      </c>
      <c r="F8" s="99">
        <f>E8/SUM($E$6:$E$8)</f>
        <v>7.4160248657736572E-2</v>
      </c>
      <c r="G8" s="201">
        <v>10055803.325452637</v>
      </c>
      <c r="H8" s="98">
        <f t="shared" si="0"/>
        <v>0.56615581077339328</v>
      </c>
    </row>
    <row r="9" spans="2:8" x14ac:dyDescent="0.25">
      <c r="B9" s="97" t="s">
        <v>55</v>
      </c>
      <c r="C9" s="95" t="s">
        <v>53</v>
      </c>
      <c r="D9" s="95" t="s">
        <v>1047</v>
      </c>
      <c r="E9" s="147"/>
      <c r="F9" s="95"/>
      <c r="G9" s="147">
        <v>30258815.184607893</v>
      </c>
      <c r="H9" s="94" t="str">
        <f t="shared" si="0"/>
        <v/>
      </c>
    </row>
    <row r="10" spans="2:8" x14ac:dyDescent="0.25">
      <c r="B10" s="93" t="s">
        <v>55</v>
      </c>
      <c r="C10" s="107" t="s">
        <v>57</v>
      </c>
      <c r="D10" s="107" t="s">
        <v>1048</v>
      </c>
      <c r="E10" s="200">
        <v>4144000</v>
      </c>
      <c r="F10" s="91">
        <f>E10/SUM($E$10:$E$11)</f>
        <v>0.37539632213062779</v>
      </c>
      <c r="G10" s="200">
        <v>2350342.3973779045</v>
      </c>
      <c r="H10" s="90">
        <f t="shared" si="0"/>
        <v>0.56716756693482251</v>
      </c>
    </row>
    <row r="11" spans="2:8" x14ac:dyDescent="0.25">
      <c r="B11" s="101" t="s">
        <v>55</v>
      </c>
      <c r="C11" s="102" t="s">
        <v>57</v>
      </c>
      <c r="D11" s="102" t="s">
        <v>1050</v>
      </c>
      <c r="E11" s="201">
        <v>6895000</v>
      </c>
      <c r="F11" s="99">
        <f>E11/SUM($E$10:$E$11)</f>
        <v>0.62460367786937221</v>
      </c>
      <c r="G11" s="201">
        <v>2359250</v>
      </c>
      <c r="H11" s="98">
        <f t="shared" si="0"/>
        <v>0.34216823785351702</v>
      </c>
    </row>
    <row r="12" spans="2:8" x14ac:dyDescent="0.25">
      <c r="B12" s="97" t="s">
        <v>55</v>
      </c>
      <c r="C12" s="95" t="s">
        <v>57</v>
      </c>
      <c r="D12" s="95" t="s">
        <v>1047</v>
      </c>
      <c r="E12" s="147"/>
      <c r="F12" s="95"/>
      <c r="G12" s="147">
        <v>226623.70861805309</v>
      </c>
      <c r="H12" s="94" t="str">
        <f t="shared" si="0"/>
        <v/>
      </c>
    </row>
    <row r="13" spans="2:8" x14ac:dyDescent="0.25">
      <c r="B13" s="93" t="s">
        <v>55</v>
      </c>
      <c r="C13" s="107" t="s">
        <v>1055</v>
      </c>
      <c r="D13" s="107" t="s">
        <v>1048</v>
      </c>
      <c r="E13" s="200">
        <v>29600000</v>
      </c>
      <c r="F13" s="91">
        <f>E13/SUM($E$13:$E$14)</f>
        <v>0.90797546012269936</v>
      </c>
      <c r="G13" s="200">
        <v>23450000</v>
      </c>
      <c r="H13" s="90">
        <f t="shared" ref="H13:H15" si="1">IF(E13&gt;0,G13/E13,"")</f>
        <v>0.79222972972972971</v>
      </c>
    </row>
    <row r="14" spans="2:8" x14ac:dyDescent="0.25">
      <c r="B14" s="101" t="s">
        <v>55</v>
      </c>
      <c r="C14" s="102" t="s">
        <v>1055</v>
      </c>
      <c r="D14" s="102" t="s">
        <v>1049</v>
      </c>
      <c r="E14" s="201">
        <v>3000000</v>
      </c>
      <c r="F14" s="99">
        <f>E14/SUM($E$13:$E$14)</f>
        <v>9.202453987730061E-2</v>
      </c>
      <c r="G14" s="201">
        <v>550000</v>
      </c>
      <c r="H14" s="98">
        <f t="shared" si="1"/>
        <v>0.18333333333333332</v>
      </c>
    </row>
    <row r="15" spans="2:8" x14ac:dyDescent="0.25">
      <c r="B15" s="97" t="s">
        <v>55</v>
      </c>
      <c r="C15" s="95" t="s">
        <v>1055</v>
      </c>
      <c r="D15" s="95" t="s">
        <v>1047</v>
      </c>
      <c r="E15" s="147"/>
      <c r="F15" s="95"/>
      <c r="G15" s="147">
        <v>0</v>
      </c>
      <c r="H15" s="94" t="str">
        <f t="shared" si="1"/>
        <v/>
      </c>
    </row>
    <row r="16" spans="2:8" x14ac:dyDescent="0.25">
      <c r="B16" s="93" t="s">
        <v>55</v>
      </c>
      <c r="C16" s="107" t="s">
        <v>51</v>
      </c>
      <c r="D16" s="107" t="s">
        <v>1048</v>
      </c>
      <c r="E16" s="200">
        <v>15470731</v>
      </c>
      <c r="F16" s="91">
        <f>E16/SUM($E$16:$E$18)</f>
        <v>7.2199122434731922E-2</v>
      </c>
      <c r="G16" s="200">
        <v>4673549.2600404667</v>
      </c>
      <c r="H16" s="90">
        <f t="shared" si="0"/>
        <v>0.30208974999568322</v>
      </c>
    </row>
    <row r="17" spans="2:8" x14ac:dyDescent="0.25">
      <c r="B17" s="101" t="s">
        <v>55</v>
      </c>
      <c r="C17" s="102" t="s">
        <v>51</v>
      </c>
      <c r="D17" s="102" t="s">
        <v>1049</v>
      </c>
      <c r="E17" s="201">
        <v>30595829</v>
      </c>
      <c r="F17" s="99">
        <f>E17/SUM($E$16:$E$18)</f>
        <v>0.14278523774753252</v>
      </c>
      <c r="G17" s="201">
        <v>779166.97060750797</v>
      </c>
      <c r="H17" s="98">
        <f t="shared" si="0"/>
        <v>2.5466444155100618E-2</v>
      </c>
    </row>
    <row r="18" spans="2:8" x14ac:dyDescent="0.25">
      <c r="B18" s="101" t="s">
        <v>55</v>
      </c>
      <c r="C18" s="102" t="s">
        <v>51</v>
      </c>
      <c r="D18" s="102" t="s">
        <v>1050</v>
      </c>
      <c r="E18" s="201">
        <v>168212097.1122877</v>
      </c>
      <c r="F18" s="99">
        <f>E18/SUM($E$16:$E$18)</f>
        <v>0.78501563981773559</v>
      </c>
      <c r="G18" s="201">
        <v>18406762.022176035</v>
      </c>
      <c r="H18" s="98">
        <f t="shared" si="0"/>
        <v>0.10942591132365974</v>
      </c>
    </row>
    <row r="19" spans="2:8" ht="15.75" thickBot="1" x14ac:dyDescent="0.3">
      <c r="B19" s="101" t="s">
        <v>55</v>
      </c>
      <c r="C19" s="102" t="s">
        <v>51</v>
      </c>
      <c r="D19" s="102" t="s">
        <v>1047</v>
      </c>
      <c r="E19" s="146"/>
      <c r="F19" s="102"/>
      <c r="G19" s="146">
        <v>4493080.4010983501</v>
      </c>
      <c r="H19" s="98" t="str">
        <f t="shared" si="0"/>
        <v/>
      </c>
    </row>
    <row r="20" spans="2:8" x14ac:dyDescent="0.25">
      <c r="B20" s="106" t="s">
        <v>50</v>
      </c>
      <c r="C20" s="105" t="s">
        <v>53</v>
      </c>
      <c r="D20" s="105" t="s">
        <v>1048</v>
      </c>
      <c r="E20" s="202">
        <v>115786876</v>
      </c>
      <c r="F20" s="104">
        <f>E20/SUM($E$20:$E$21)</f>
        <v>0.61383120255247436</v>
      </c>
      <c r="G20" s="202">
        <v>25852202.843018025</v>
      </c>
      <c r="H20" s="103">
        <f t="shared" si="0"/>
        <v>0.22327403360479323</v>
      </c>
    </row>
    <row r="21" spans="2:8" x14ac:dyDescent="0.25">
      <c r="B21" s="101" t="s">
        <v>50</v>
      </c>
      <c r="C21" s="102" t="s">
        <v>53</v>
      </c>
      <c r="D21" s="102" t="s">
        <v>1049</v>
      </c>
      <c r="E21" s="201">
        <v>72842955</v>
      </c>
      <c r="F21" s="99">
        <f>E21/SUM($E$20:$E$21)</f>
        <v>0.38616879744752569</v>
      </c>
      <c r="G21" s="201">
        <v>11236614.294341862</v>
      </c>
      <c r="H21" s="98">
        <f t="shared" ref="H21" si="2">IF(E21&gt;0,G21/E21,"")</f>
        <v>0.15425807882645429</v>
      </c>
    </row>
    <row r="22" spans="2:8" x14ac:dyDescent="0.25">
      <c r="B22" s="97" t="s">
        <v>50</v>
      </c>
      <c r="C22" s="95" t="s">
        <v>53</v>
      </c>
      <c r="D22" s="95" t="s">
        <v>1047</v>
      </c>
      <c r="E22" s="147"/>
      <c r="F22" s="95"/>
      <c r="G22" s="147">
        <v>2259126.3972256742</v>
      </c>
      <c r="H22" s="94" t="str">
        <f t="shared" si="0"/>
        <v/>
      </c>
    </row>
    <row r="23" spans="2:8" x14ac:dyDescent="0.25">
      <c r="B23" s="93" t="s">
        <v>50</v>
      </c>
      <c r="C23" s="92" t="s">
        <v>51</v>
      </c>
      <c r="D23" s="92" t="s">
        <v>1048</v>
      </c>
      <c r="E23" s="200">
        <v>16561190</v>
      </c>
      <c r="F23" s="91">
        <f>E23/SUM($E$23:$E$25)</f>
        <v>0.10369288296361032</v>
      </c>
      <c r="G23" s="200">
        <v>2941406.438435609</v>
      </c>
      <c r="H23" s="90">
        <f t="shared" si="0"/>
        <v>0.17760839881890184</v>
      </c>
    </row>
    <row r="24" spans="2:8" x14ac:dyDescent="0.25">
      <c r="B24" s="101" t="s">
        <v>50</v>
      </c>
      <c r="C24" s="100" t="s">
        <v>51</v>
      </c>
      <c r="D24" s="100" t="s">
        <v>1049</v>
      </c>
      <c r="E24" s="201">
        <v>22210000</v>
      </c>
      <c r="F24" s="99">
        <f>E24/SUM($E$23:$E$25)</f>
        <v>0.13906119853837709</v>
      </c>
      <c r="G24" s="201">
        <v>881199.54418874031</v>
      </c>
      <c r="H24" s="98">
        <f t="shared" si="0"/>
        <v>3.9675801179141844E-2</v>
      </c>
    </row>
    <row r="25" spans="2:8" x14ac:dyDescent="0.25">
      <c r="B25" s="101" t="s">
        <v>50</v>
      </c>
      <c r="C25" s="100" t="s">
        <v>51</v>
      </c>
      <c r="D25" s="100" t="s">
        <v>1050</v>
      </c>
      <c r="E25" s="201">
        <v>120942664.28459863</v>
      </c>
      <c r="F25" s="99">
        <f>E25/SUM($E$23:$E$25)</f>
        <v>0.75724591849801248</v>
      </c>
      <c r="G25" s="201">
        <v>19683304.840139799</v>
      </c>
      <c r="H25" s="98">
        <f t="shared" si="0"/>
        <v>0.16274905928830574</v>
      </c>
    </row>
    <row r="26" spans="2:8" x14ac:dyDescent="0.25">
      <c r="B26" s="97" t="s">
        <v>50</v>
      </c>
      <c r="C26" s="95" t="s">
        <v>51</v>
      </c>
      <c r="D26" s="95" t="s">
        <v>1047</v>
      </c>
      <c r="E26" s="147"/>
      <c r="F26" s="95"/>
      <c r="G26" s="147">
        <v>5247462.67074217</v>
      </c>
      <c r="H26" s="94" t="str">
        <f t="shared" si="0"/>
        <v/>
      </c>
    </row>
    <row r="27" spans="2:8" x14ac:dyDescent="0.25">
      <c r="B27" s="93" t="s">
        <v>50</v>
      </c>
      <c r="C27" s="92" t="s">
        <v>49</v>
      </c>
      <c r="D27" s="92" t="s">
        <v>1048</v>
      </c>
      <c r="E27" s="200">
        <v>59202444.899999999</v>
      </c>
      <c r="F27" s="91">
        <f>E27/SUM($E$27:$E$29)</f>
        <v>0.89190553228507408</v>
      </c>
      <c r="G27" s="200">
        <v>33061390.525701027</v>
      </c>
      <c r="H27" s="90">
        <f t="shared" si="0"/>
        <v>0.55844637128661945</v>
      </c>
    </row>
    <row r="28" spans="2:8" x14ac:dyDescent="0.25">
      <c r="B28" s="101" t="s">
        <v>50</v>
      </c>
      <c r="C28" s="100" t="s">
        <v>49</v>
      </c>
      <c r="D28" s="100" t="s">
        <v>1049</v>
      </c>
      <c r="E28" s="201">
        <v>6917058.7650273219</v>
      </c>
      <c r="F28" s="99">
        <f>E28/SUM($E$27:$E$29)</f>
        <v>0.10420790881338805</v>
      </c>
      <c r="G28" s="201">
        <v>4815339.4916939894</v>
      </c>
      <c r="H28" s="98">
        <f t="shared" ref="H28" si="3">IF(E28&gt;0,G28/E28,"")</f>
        <v>0.69615419722040905</v>
      </c>
    </row>
    <row r="29" spans="2:8" x14ac:dyDescent="0.25">
      <c r="B29" s="101" t="s">
        <v>50</v>
      </c>
      <c r="C29" s="100" t="s">
        <v>49</v>
      </c>
      <c r="D29" s="100" t="s">
        <v>1050</v>
      </c>
      <c r="E29" s="201">
        <v>257980</v>
      </c>
      <c r="F29" s="99">
        <f>E29/SUM($E$27:$E$29)</f>
        <v>3.8865589015379229E-3</v>
      </c>
      <c r="G29" s="201">
        <v>257980</v>
      </c>
      <c r="H29" s="98">
        <f t="shared" si="0"/>
        <v>1</v>
      </c>
    </row>
    <row r="30" spans="2:8" x14ac:dyDescent="0.25">
      <c r="B30" s="97" t="s">
        <v>50</v>
      </c>
      <c r="C30" s="96" t="s">
        <v>49</v>
      </c>
      <c r="D30" s="96" t="s">
        <v>1047</v>
      </c>
      <c r="E30" s="147"/>
      <c r="F30" s="95"/>
      <c r="G30" s="147">
        <v>2062653.3489353838</v>
      </c>
      <c r="H30" s="94" t="str">
        <f t="shared" si="0"/>
        <v/>
      </c>
    </row>
    <row r="31" spans="2:8" x14ac:dyDescent="0.25">
      <c r="B31" s="93" t="s">
        <v>50</v>
      </c>
      <c r="C31" s="92" t="s">
        <v>52</v>
      </c>
      <c r="D31" s="92" t="s">
        <v>1048</v>
      </c>
      <c r="E31" s="200">
        <v>272943456</v>
      </c>
      <c r="F31" s="91">
        <f>E31/SUM($E$31:$E$31)</f>
        <v>1</v>
      </c>
      <c r="G31" s="200">
        <v>259899406.96249998</v>
      </c>
      <c r="H31" s="90">
        <f t="shared" si="0"/>
        <v>0.95220970222674972</v>
      </c>
    </row>
    <row r="32" spans="2:8" ht="15.75" thickBot="1" x14ac:dyDescent="0.3">
      <c r="B32" s="89" t="s">
        <v>50</v>
      </c>
      <c r="C32" s="88" t="s">
        <v>52</v>
      </c>
      <c r="D32" s="88" t="s">
        <v>1047</v>
      </c>
      <c r="E32" s="146"/>
      <c r="F32" s="87"/>
      <c r="G32" s="146">
        <v>0</v>
      </c>
      <c r="H32" s="86" t="str">
        <f t="shared" si="0"/>
        <v/>
      </c>
    </row>
  </sheetData>
  <mergeCells count="4">
    <mergeCell ref="B2:H2"/>
    <mergeCell ref="B3:H3"/>
    <mergeCell ref="B4:E4"/>
    <mergeCell ref="E5:F5"/>
  </mergeCells>
  <pageMargins left="0.7" right="0.7" top="0.75" bottom="0.75" header="0.3" footer="0.3"/>
  <pageSetup paperSize="9" scale="84" orientation="landscape" r:id="rId1"/>
  <headerFooter>
    <oddFooter>&amp;C&amp;P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8</vt:i4>
      </vt:variant>
    </vt:vector>
  </HeadingPairs>
  <TitlesOfParts>
    <vt:vector size="14" baseType="lpstr">
      <vt:lpstr>Anlage 1</vt:lpstr>
      <vt:lpstr>Anlage 2</vt:lpstr>
      <vt:lpstr>Anlage 3</vt:lpstr>
      <vt:lpstr>Anlage 4</vt:lpstr>
      <vt:lpstr>Anlage 5</vt:lpstr>
      <vt:lpstr>Anlage 6</vt:lpstr>
      <vt:lpstr>'Anlage 1'!Druckbereich</vt:lpstr>
      <vt:lpstr>'Anlage 2'!Druckbereich</vt:lpstr>
      <vt:lpstr>'Anlage 3'!Druckbereich</vt:lpstr>
      <vt:lpstr>'Anlage 4'!Druckbereich</vt:lpstr>
      <vt:lpstr>'Anlage 5'!Druckbereich</vt:lpstr>
      <vt:lpstr>'Anlage 6'!Druckbereich</vt:lpstr>
      <vt:lpstr>'Anlage 3'!Drucktitel</vt:lpstr>
      <vt:lpstr>'Anlage 4'!Drucktitel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BK9l</dc:creator>
  <cp:lastModifiedBy>BK9l</cp:lastModifiedBy>
  <cp:lastPrinted>2024-12-11T21:10:41Z</cp:lastPrinted>
  <dcterms:created xsi:type="dcterms:W3CDTF">2024-04-22T16:36:05Z</dcterms:created>
  <dcterms:modified xsi:type="dcterms:W3CDTF">2024-12-11T21:11:18Z</dcterms:modified>
</cp:coreProperties>
</file>